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cztawsaedu-my.sharepoint.com/personal/andrzej_borusiewicz_poczta_wsa_edu_pl/Documents/Pulpit/Programy studiów 2023/"/>
    </mc:Choice>
  </mc:AlternateContent>
  <xr:revisionPtr revIDLastSave="112" documentId="13_ncr:1_{4EA42E51-E662-4CAD-BE74-680CA08F15C3}" xr6:coauthVersionLast="47" xr6:coauthVersionMax="47" xr10:uidLastSave="{9D7F16B2-76FA-4127-956F-851C9818B6D1}"/>
  <bookViews>
    <workbookView xWindow="-120" yWindow="-120" windowWidth="29040" windowHeight="15720" tabRatio="940" xr2:uid="{00000000-000D-0000-FFFF-FFFF00000000}"/>
  </bookViews>
  <sheets>
    <sheet name="PLAN Budownictwo" sheetId="27" r:id="rId1"/>
    <sheet name="ZP" sheetId="28" r:id="rId2"/>
  </sheets>
  <definedNames>
    <definedName name="_xlnm.Print_Area" localSheetId="0">'PLAN Budownictwo'!$A$1:$S$386</definedName>
    <definedName name="_xlnm.Print_Titles" localSheetId="0">'PLAN Budownictwo'!$1:$1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3" i="27" l="1"/>
  <c r="F353" i="27"/>
  <c r="L171" i="27" l="1"/>
  <c r="N171" i="27"/>
  <c r="K171" i="27"/>
  <c r="K43" i="27" l="1"/>
  <c r="D248" i="27"/>
  <c r="F348" i="27"/>
  <c r="E349" i="27"/>
  <c r="J26" i="27"/>
  <c r="D26" i="27"/>
  <c r="J69" i="27"/>
  <c r="J299" i="27"/>
  <c r="J168" i="27"/>
  <c r="P293" i="27"/>
  <c r="L293" i="27"/>
  <c r="M293" i="27"/>
  <c r="M301" i="27" s="1"/>
  <c r="M305" i="27" s="1"/>
  <c r="N293" i="27"/>
  <c r="N301" i="27" s="1"/>
  <c r="N305" i="27" s="1"/>
  <c r="O293" i="27"/>
  <c r="O301" i="27"/>
  <c r="O305" i="27" s="1"/>
  <c r="L249" i="27"/>
  <c r="M249" i="27"/>
  <c r="M257" i="27" s="1"/>
  <c r="N249" i="27"/>
  <c r="N257" i="27" s="1"/>
  <c r="O249" i="27"/>
  <c r="O257" i="27" s="1"/>
  <c r="P249" i="27"/>
  <c r="L207" i="27"/>
  <c r="M207" i="27"/>
  <c r="M215" i="27" s="1"/>
  <c r="N207" i="27"/>
  <c r="N215" i="27" s="1"/>
  <c r="O207" i="27"/>
  <c r="P207" i="27"/>
  <c r="P215" i="27" s="1"/>
  <c r="P216" i="27" s="1"/>
  <c r="L196" i="27"/>
  <c r="M196" i="27"/>
  <c r="N196" i="27"/>
  <c r="O196" i="27"/>
  <c r="P196" i="27"/>
  <c r="L163" i="27"/>
  <c r="M163" i="27"/>
  <c r="N163" i="27"/>
  <c r="O163" i="27"/>
  <c r="P163" i="27"/>
  <c r="L123" i="27"/>
  <c r="M123" i="27"/>
  <c r="M131" i="27"/>
  <c r="N123" i="27"/>
  <c r="N131" i="27" s="1"/>
  <c r="O123" i="27"/>
  <c r="P123" i="27"/>
  <c r="L78" i="27"/>
  <c r="M78" i="27"/>
  <c r="N78" i="27"/>
  <c r="O78" i="27"/>
  <c r="P78" i="27"/>
  <c r="K78" i="27"/>
  <c r="K332" i="27" s="1"/>
  <c r="L71" i="27"/>
  <c r="L86" i="27" s="1"/>
  <c r="L90" i="27" s="1"/>
  <c r="M71" i="27"/>
  <c r="N71" i="27"/>
  <c r="O71" i="27"/>
  <c r="P71" i="27"/>
  <c r="L63" i="27"/>
  <c r="M63" i="27"/>
  <c r="N63" i="27"/>
  <c r="N322" i="27"/>
  <c r="O63" i="27"/>
  <c r="O86" i="27" s="1"/>
  <c r="P63" i="27"/>
  <c r="L29" i="27"/>
  <c r="M29" i="27"/>
  <c r="M43" i="27" s="1"/>
  <c r="M90" i="27" s="1"/>
  <c r="N29" i="27"/>
  <c r="N43" i="27" s="1"/>
  <c r="N90" i="27" s="1"/>
  <c r="O29" i="27"/>
  <c r="O327" i="27" s="1"/>
  <c r="P29" i="27"/>
  <c r="F32" i="27"/>
  <c r="F44" i="27" s="1"/>
  <c r="E32" i="27"/>
  <c r="J106" i="27"/>
  <c r="J107" i="27" s="1"/>
  <c r="J131" i="27" s="1"/>
  <c r="J290" i="27"/>
  <c r="J287" i="27"/>
  <c r="J241" i="27"/>
  <c r="J201" i="27"/>
  <c r="J195" i="27"/>
  <c r="J196" i="27"/>
  <c r="J157" i="27"/>
  <c r="J145" i="27"/>
  <c r="J146" i="27" s="1"/>
  <c r="J119" i="27"/>
  <c r="J120" i="27"/>
  <c r="J121" i="27"/>
  <c r="J123" i="27"/>
  <c r="J122" i="27"/>
  <c r="J118" i="27"/>
  <c r="J112" i="27"/>
  <c r="J113" i="27"/>
  <c r="J76" i="27"/>
  <c r="J68" i="27"/>
  <c r="J59" i="27"/>
  <c r="J28" i="27"/>
  <c r="L337" i="27"/>
  <c r="O337" i="27"/>
  <c r="P337" i="27"/>
  <c r="L338" i="27"/>
  <c r="O338" i="27"/>
  <c r="P338" i="27"/>
  <c r="K338" i="27"/>
  <c r="K337" i="27"/>
  <c r="G294" i="27"/>
  <c r="P339" i="27"/>
  <c r="J288" i="27"/>
  <c r="J289" i="27"/>
  <c r="J291" i="27"/>
  <c r="J292" i="27"/>
  <c r="J242" i="27"/>
  <c r="J243" i="27"/>
  <c r="J244" i="27"/>
  <c r="J245" i="27"/>
  <c r="J246" i="27"/>
  <c r="J247" i="27"/>
  <c r="J248" i="27"/>
  <c r="L190" i="27"/>
  <c r="L322" i="27" s="1"/>
  <c r="O190" i="27"/>
  <c r="O215" i="27" s="1"/>
  <c r="J202" i="27"/>
  <c r="J203" i="27"/>
  <c r="J204" i="27"/>
  <c r="J205" i="27"/>
  <c r="J206" i="27"/>
  <c r="K196" i="27"/>
  <c r="J162" i="27"/>
  <c r="L152" i="27"/>
  <c r="O152" i="27"/>
  <c r="P152" i="27"/>
  <c r="L146" i="27"/>
  <c r="O146" i="27"/>
  <c r="P146" i="27"/>
  <c r="J158" i="27"/>
  <c r="J159" i="27"/>
  <c r="J160" i="27"/>
  <c r="J161" i="27"/>
  <c r="L107" i="27"/>
  <c r="O107" i="27"/>
  <c r="O131" i="27" s="1"/>
  <c r="P107" i="27"/>
  <c r="L113" i="27"/>
  <c r="O113" i="27"/>
  <c r="P113" i="27"/>
  <c r="P131" i="27"/>
  <c r="P132" i="27" s="1"/>
  <c r="K123" i="27"/>
  <c r="K71" i="27"/>
  <c r="K86" i="27" s="1"/>
  <c r="K90" i="27" s="1"/>
  <c r="J77" i="27"/>
  <c r="J78" i="27"/>
  <c r="J70" i="27"/>
  <c r="D61" i="27"/>
  <c r="D65" i="27" s="1"/>
  <c r="J60" i="27"/>
  <c r="J61" i="27"/>
  <c r="J62" i="27"/>
  <c r="D14" i="27"/>
  <c r="D28" i="27"/>
  <c r="D27" i="27"/>
  <c r="D25" i="27"/>
  <c r="D24" i="27"/>
  <c r="D23" i="27"/>
  <c r="J15" i="27"/>
  <c r="J16" i="27"/>
  <c r="J17" i="27"/>
  <c r="J14" i="27"/>
  <c r="K18" i="27"/>
  <c r="L18" i="27"/>
  <c r="L43" i="27"/>
  <c r="O18" i="27"/>
  <c r="O43" i="27" s="1"/>
  <c r="P18" i="27"/>
  <c r="K29" i="27"/>
  <c r="J23" i="27"/>
  <c r="J24" i="27"/>
  <c r="J25" i="27"/>
  <c r="J27" i="27"/>
  <c r="F21" i="27"/>
  <c r="E21" i="27"/>
  <c r="D209" i="27"/>
  <c r="D203" i="27"/>
  <c r="D204" i="27"/>
  <c r="D288" i="27"/>
  <c r="D289" i="27"/>
  <c r="D290" i="27"/>
  <c r="D291" i="27"/>
  <c r="D296" i="27"/>
  <c r="D287" i="27"/>
  <c r="D241" i="27"/>
  <c r="D252" i="27" s="1"/>
  <c r="D258" i="27" s="1"/>
  <c r="D242" i="27"/>
  <c r="D243" i="27"/>
  <c r="F252" i="27"/>
  <c r="E252" i="27"/>
  <c r="D251" i="27"/>
  <c r="D112" i="27"/>
  <c r="D116" i="27" s="1"/>
  <c r="D70" i="27"/>
  <c r="D68" i="27"/>
  <c r="F296" i="27"/>
  <c r="E296" i="27"/>
  <c r="K293" i="27"/>
  <c r="D278" i="27"/>
  <c r="D201" i="27"/>
  <c r="D192" i="27"/>
  <c r="D166" i="27"/>
  <c r="G164" i="27"/>
  <c r="D119" i="27"/>
  <c r="D120" i="27"/>
  <c r="D121" i="27"/>
  <c r="D122" i="27"/>
  <c r="D118" i="27"/>
  <c r="D126" i="27" s="1"/>
  <c r="E110" i="27"/>
  <c r="F66" i="27"/>
  <c r="D81" i="27"/>
  <c r="F74" i="27"/>
  <c r="E74" i="27"/>
  <c r="D20" i="27"/>
  <c r="G19" i="27"/>
  <c r="J34" i="27"/>
  <c r="J35" i="27"/>
  <c r="D38" i="27"/>
  <c r="E38" i="27"/>
  <c r="F38" i="27"/>
  <c r="D59" i="27"/>
  <c r="D66" i="27" s="1"/>
  <c r="K63" i="27"/>
  <c r="G64" i="27"/>
  <c r="G87" i="27" s="1"/>
  <c r="G91" i="27" s="1"/>
  <c r="E66" i="27"/>
  <c r="G72" i="27"/>
  <c r="G79" i="27"/>
  <c r="E81" i="27"/>
  <c r="F81" i="27"/>
  <c r="F87" i="27" s="1"/>
  <c r="D106" i="27"/>
  <c r="D110" i="27" s="1"/>
  <c r="D132" i="27" s="1"/>
  <c r="K107" i="27"/>
  <c r="G108" i="27"/>
  <c r="F110" i="27"/>
  <c r="F132" i="27" s="1"/>
  <c r="K113" i="27"/>
  <c r="G114" i="27"/>
  <c r="E116" i="27"/>
  <c r="F116" i="27"/>
  <c r="G124" i="27"/>
  <c r="E126" i="27"/>
  <c r="F126" i="27"/>
  <c r="D145" i="27"/>
  <c r="D149" i="27"/>
  <c r="K146" i="27"/>
  <c r="K322" i="27" s="1"/>
  <c r="G147" i="27"/>
  <c r="E149" i="27"/>
  <c r="F149" i="27"/>
  <c r="D151" i="27"/>
  <c r="D155" i="27" s="1"/>
  <c r="J151" i="27"/>
  <c r="J152" i="27"/>
  <c r="K152" i="27"/>
  <c r="G153" i="27"/>
  <c r="E155" i="27"/>
  <c r="F155" i="27"/>
  <c r="K163" i="27"/>
  <c r="E166" i="27"/>
  <c r="F166" i="27"/>
  <c r="J190" i="27"/>
  <c r="K190" i="27"/>
  <c r="K215" i="27"/>
  <c r="K261" i="27" s="1"/>
  <c r="P190" i="27"/>
  <c r="G191" i="27"/>
  <c r="D193" i="27"/>
  <c r="E193" i="27"/>
  <c r="F193" i="27"/>
  <c r="D195" i="27"/>
  <c r="D199" i="27"/>
  <c r="G197" i="27"/>
  <c r="E199" i="27"/>
  <c r="E216" i="27" s="1"/>
  <c r="F199" i="27"/>
  <c r="K207" i="27"/>
  <c r="G208" i="27"/>
  <c r="E210" i="27"/>
  <c r="F210" i="27"/>
  <c r="F216" i="27" s="1"/>
  <c r="D214" i="27"/>
  <c r="J230" i="27"/>
  <c r="K230" i="27"/>
  <c r="L230" i="27"/>
  <c r="P230" i="27"/>
  <c r="G231" i="27"/>
  <c r="D233" i="27"/>
  <c r="E233" i="27"/>
  <c r="F233" i="27"/>
  <c r="D235" i="27"/>
  <c r="D239" i="27"/>
  <c r="J236" i="27"/>
  <c r="K236" i="27"/>
  <c r="L236" i="27"/>
  <c r="P236" i="27"/>
  <c r="G237" i="27"/>
  <c r="E239" i="27"/>
  <c r="F239" i="27"/>
  <c r="K249" i="27"/>
  <c r="K257" i="27" s="1"/>
  <c r="G250" i="27"/>
  <c r="G333" i="27" s="1"/>
  <c r="J276" i="27"/>
  <c r="K276" i="27"/>
  <c r="L276" i="27"/>
  <c r="L301" i="27" s="1"/>
  <c r="P276" i="27"/>
  <c r="P301" i="27" s="1"/>
  <c r="G277" i="27"/>
  <c r="G323" i="27"/>
  <c r="D279" i="27"/>
  <c r="D302" i="27" s="1"/>
  <c r="D306" i="27" s="1"/>
  <c r="E279" i="27"/>
  <c r="E302" i="27" s="1"/>
  <c r="E306" i="27" s="1"/>
  <c r="F279" i="27"/>
  <c r="F302" i="27"/>
  <c r="F306" i="27" s="1"/>
  <c r="J282" i="27"/>
  <c r="K282" i="27"/>
  <c r="L282" i="27"/>
  <c r="P282" i="27"/>
  <c r="G283" i="27"/>
  <c r="D285" i="27"/>
  <c r="E285" i="27"/>
  <c r="F285" i="27"/>
  <c r="D329" i="27"/>
  <c r="E339" i="27"/>
  <c r="F339" i="27"/>
  <c r="D109" i="27"/>
  <c r="E345" i="27"/>
  <c r="E354" i="27"/>
  <c r="G44" i="27"/>
  <c r="E87" i="27"/>
  <c r="J293" i="27"/>
  <c r="J301" i="27" s="1"/>
  <c r="J305" i="27" s="1"/>
  <c r="L332" i="27"/>
  <c r="K131" i="27"/>
  <c r="D74" i="27"/>
  <c r="L131" i="27"/>
  <c r="M86" i="27"/>
  <c r="G172" i="27"/>
  <c r="G176" i="27" s="1"/>
  <c r="L175" i="27"/>
  <c r="G132" i="27"/>
  <c r="L257" i="27"/>
  <c r="J71" i="27"/>
  <c r="K301" i="27"/>
  <c r="P257" i="27"/>
  <c r="P258" i="27" s="1"/>
  <c r="G216" i="27"/>
  <c r="D210" i="27"/>
  <c r="M322" i="27"/>
  <c r="D21" i="27"/>
  <c r="K305" i="27"/>
  <c r="K175" i="27"/>
  <c r="N86" i="27"/>
  <c r="D148" i="27"/>
  <c r="G302" i="27"/>
  <c r="G306" i="27" s="1"/>
  <c r="O171" i="27" l="1"/>
  <c r="O175" i="27" s="1"/>
  <c r="M175" i="27"/>
  <c r="M318" i="27" s="1"/>
  <c r="M171" i="27"/>
  <c r="M332" i="27"/>
  <c r="F325" i="27"/>
  <c r="P171" i="27"/>
  <c r="P172" i="27" s="1"/>
  <c r="P322" i="27"/>
  <c r="J132" i="27"/>
  <c r="P86" i="27"/>
  <c r="P87" i="27" s="1"/>
  <c r="J63" i="27"/>
  <c r="J86" i="27" s="1"/>
  <c r="O90" i="27"/>
  <c r="F351" i="27"/>
  <c r="O322" i="27"/>
  <c r="M261" i="27"/>
  <c r="N261" i="27"/>
  <c r="L327" i="27"/>
  <c r="J87" i="27"/>
  <c r="K327" i="27"/>
  <c r="J207" i="27"/>
  <c r="J215" i="27" s="1"/>
  <c r="P332" i="27"/>
  <c r="D216" i="27"/>
  <c r="D262" i="27" s="1"/>
  <c r="E44" i="27"/>
  <c r="E91" i="27" s="1"/>
  <c r="F330" i="27"/>
  <c r="D32" i="27"/>
  <c r="D44" i="27" s="1"/>
  <c r="F91" i="27"/>
  <c r="D349" i="27"/>
  <c r="N327" i="27"/>
  <c r="J29" i="27"/>
  <c r="J327" i="27" s="1"/>
  <c r="P43" i="27"/>
  <c r="J44" i="27"/>
  <c r="F172" i="27"/>
  <c r="F176" i="27" s="1"/>
  <c r="E172" i="27"/>
  <c r="F258" i="27"/>
  <c r="F262" i="27" s="1"/>
  <c r="F335" i="27"/>
  <c r="P261" i="27"/>
  <c r="O261" i="27"/>
  <c r="J249" i="27"/>
  <c r="J257" i="27" s="1"/>
  <c r="G258" i="27"/>
  <c r="G262" i="27" s="1"/>
  <c r="G319" i="27" s="1"/>
  <c r="E335" i="27"/>
  <c r="E258" i="27"/>
  <c r="E262" i="27" s="1"/>
  <c r="D334" i="27"/>
  <c r="D339" i="27"/>
  <c r="N175" i="27"/>
  <c r="O332" i="27"/>
  <c r="F349" i="27"/>
  <c r="J163" i="27"/>
  <c r="D335" i="27"/>
  <c r="K318" i="27"/>
  <c r="P302" i="27"/>
  <c r="P305" i="27"/>
  <c r="J302" i="27"/>
  <c r="L305" i="27"/>
  <c r="D172" i="27"/>
  <c r="D176" i="27" s="1"/>
  <c r="D324" i="27"/>
  <c r="J258" i="27"/>
  <c r="D87" i="27"/>
  <c r="D325" i="27"/>
  <c r="P175" i="27"/>
  <c r="E132" i="27"/>
  <c r="E176" i="27" s="1"/>
  <c r="D351" i="27"/>
  <c r="E351" i="27" s="1"/>
  <c r="E330" i="27"/>
  <c r="J18" i="27"/>
  <c r="M327" i="27"/>
  <c r="L215" i="27"/>
  <c r="P327" i="27"/>
  <c r="G328" i="27"/>
  <c r="E353" i="27"/>
  <c r="E325" i="27"/>
  <c r="N332" i="27"/>
  <c r="J171" i="27" l="1"/>
  <c r="J175" i="27" s="1"/>
  <c r="J172" i="27"/>
  <c r="P90" i="27"/>
  <c r="P318" i="27" s="1"/>
  <c r="O318" i="27"/>
  <c r="N318" i="27"/>
  <c r="D330" i="27"/>
  <c r="D348" i="27" s="1"/>
  <c r="E348" i="27" s="1"/>
  <c r="F319" i="27"/>
  <c r="D346" i="27"/>
  <c r="E346" i="27" s="1"/>
  <c r="E319" i="27"/>
  <c r="J332" i="27"/>
  <c r="J261" i="27"/>
  <c r="D91" i="27"/>
  <c r="D319" i="27" s="1"/>
  <c r="L261" i="27"/>
  <c r="L318" i="27" s="1"/>
  <c r="J216" i="27"/>
  <c r="J322" i="27"/>
  <c r="J43" i="27"/>
  <c r="J90" i="27" s="1"/>
  <c r="Q319" i="27" l="1"/>
  <c r="J318" i="27"/>
  <c r="F346" i="27" s="1"/>
  <c r="Q318" i="27"/>
  <c r="Q320" i="27"/>
  <c r="D340" i="27"/>
  <c r="G346" i="27" l="1"/>
  <c r="G345" i="27"/>
  <c r="G354" i="27"/>
  <c r="G349" i="27"/>
  <c r="G353" i="27"/>
  <c r="G355" i="27"/>
  <c r="G348" i="27"/>
  <c r="G351" i="27"/>
</calcChain>
</file>

<file path=xl/sharedStrings.xml><?xml version="1.0" encoding="utf-8"?>
<sst xmlns="http://schemas.openxmlformats.org/spreadsheetml/2006/main" count="1126" uniqueCount="324">
  <si>
    <t>Fizyka</t>
  </si>
  <si>
    <t>Rok studiów I, semestr 1</t>
  </si>
  <si>
    <t>Lp.</t>
  </si>
  <si>
    <t>Liczba punktów ECTS</t>
  </si>
  <si>
    <t>Liczba</t>
  </si>
  <si>
    <t xml:space="preserve">Forma </t>
  </si>
  <si>
    <t xml:space="preserve">Status </t>
  </si>
  <si>
    <t>Liczba godzin dydaktycznych</t>
  </si>
  <si>
    <t>Rodzaj</t>
  </si>
  <si>
    <t>Nazwa modułu/</t>
  </si>
  <si>
    <t>Semestr</t>
  </si>
  <si>
    <t>ogółem</t>
  </si>
  <si>
    <t>punktów</t>
  </si>
  <si>
    <t>zaliczenia</t>
  </si>
  <si>
    <t>przedmiotu:</t>
  </si>
  <si>
    <t>w tym: zajęcia zorganizowane</t>
  </si>
  <si>
    <t>zajęć</t>
  </si>
  <si>
    <t>przedmiotu</t>
  </si>
  <si>
    <t xml:space="preserve">ECTS </t>
  </si>
  <si>
    <t>obligatoryjny</t>
  </si>
  <si>
    <t>wykłady</t>
  </si>
  <si>
    <t>[A, P, CT,</t>
  </si>
  <si>
    <t>za zajęcia</t>
  </si>
  <si>
    <t>lub</t>
  </si>
  <si>
    <t>Pr, PD]***</t>
  </si>
  <si>
    <t>praktyczne</t>
  </si>
  <si>
    <t>Grupa treści</t>
  </si>
  <si>
    <t>I</t>
  </si>
  <si>
    <t>Wymagania ogólne</t>
  </si>
  <si>
    <t>z</t>
  </si>
  <si>
    <t>o</t>
  </si>
  <si>
    <t>A</t>
  </si>
  <si>
    <t>D</t>
  </si>
  <si>
    <t>P</t>
  </si>
  <si>
    <t>Liczba godzin ogółem</t>
  </si>
  <si>
    <t>Liczba pkt ECTS (zajęcia praktyczne)</t>
  </si>
  <si>
    <t>Liczba pkt ECTS (przedmioty fakultatywne)</t>
  </si>
  <si>
    <t>Liczba pkt ECTS (ogółem)</t>
  </si>
  <si>
    <t>II</t>
  </si>
  <si>
    <t>Podstawowych</t>
  </si>
  <si>
    <t>e</t>
  </si>
  <si>
    <t>III</t>
  </si>
  <si>
    <t>Kierunkowych</t>
  </si>
  <si>
    <t>IV</t>
  </si>
  <si>
    <t>f</t>
  </si>
  <si>
    <t>V</t>
  </si>
  <si>
    <t>VI</t>
  </si>
  <si>
    <t xml:space="preserve">Inne wymagania </t>
  </si>
  <si>
    <t>VII</t>
  </si>
  <si>
    <t>Praktyka</t>
  </si>
  <si>
    <t>Liczba godzin w semestrze 1</t>
  </si>
  <si>
    <t>Liczba pkt ECTS w semestrze 1</t>
  </si>
  <si>
    <t>*** - rodzaj zajęć: A - zajęcia audytoryjne, seminaria; P - zajęcia o charakterze praktycznym (laboratoria, projekty, inne) CT - ćwiczenia terenowe; Pr - praktyka; PD -  praca dyplomowa</t>
  </si>
  <si>
    <t>Rok studiów I, semestr 2</t>
  </si>
  <si>
    <t>Liczba godzin w semestrze 2</t>
  </si>
  <si>
    <t>Liczba pkt ECTS w semestrze 2</t>
  </si>
  <si>
    <t>Liczba godzin na I roku studiów</t>
  </si>
  <si>
    <t>Liczba pkt ECTS na I roku studiów</t>
  </si>
  <si>
    <t>Rok studiów II, semestr 3</t>
  </si>
  <si>
    <t>Liczba godzin w semestrze 3</t>
  </si>
  <si>
    <t>Liczba pkt ECTS w semestrze 3</t>
  </si>
  <si>
    <t>Rok studiów II, semestr 4</t>
  </si>
  <si>
    <t>Pr</t>
  </si>
  <si>
    <t>Liczba godzin w semestrze 4</t>
  </si>
  <si>
    <t>Liczba pkt ECTS w semestrze 4</t>
  </si>
  <si>
    <t>Liczba godzin na II roku studiów</t>
  </si>
  <si>
    <t>Liczba pkt ECTS na II roku studiów</t>
  </si>
  <si>
    <t>Rok studiów III, semestr 5</t>
  </si>
  <si>
    <t>Liczba godzin w semestrze 5</t>
  </si>
  <si>
    <t>Liczba pkt ECTS w semestrze 5</t>
  </si>
  <si>
    <t>Rok studiów III, semestr 6</t>
  </si>
  <si>
    <t>Liczba godzin w semestrze 6</t>
  </si>
  <si>
    <t>Liczba pkt ECTS w semestrze 6</t>
  </si>
  <si>
    <t>Liczba godzin na III roku studiów</t>
  </si>
  <si>
    <t>Liczba pkt ECTS na III roku studiów</t>
  </si>
  <si>
    <t>Rok studiów IV, semestr 7</t>
  </si>
  <si>
    <t>Liczba godzin w semestrze 7</t>
  </si>
  <si>
    <t>Liczba pkt ECTS w semestrze 7</t>
  </si>
  <si>
    <t>Liczba godzin na IV roku studiów</t>
  </si>
  <si>
    <t>Liczba pkt ECTS na IV roku studiów</t>
  </si>
  <si>
    <t>Ogółem plan studiów - suma godzin i punktów ECTS</t>
  </si>
  <si>
    <t>X</t>
  </si>
  <si>
    <t>Ogółem liczba godzin w planie studiów</t>
  </si>
  <si>
    <t>Ogółem liczba punktów ECTSw planie studiów</t>
  </si>
  <si>
    <t>w tym ogółem  - grupa treści:</t>
  </si>
  <si>
    <t>Inne wymagania</t>
  </si>
  <si>
    <t>Ochrona  własności intelektualnej</t>
  </si>
  <si>
    <t>Punkty ECTS:</t>
  </si>
  <si>
    <t>Punkty ECTS</t>
  </si>
  <si>
    <t>Godziny</t>
  </si>
  <si>
    <t>Procentowy udział pkt ECTS</t>
  </si>
  <si>
    <t>Sumaryczne wskaźniki ilościowe</t>
  </si>
  <si>
    <t>%</t>
  </si>
  <si>
    <t xml:space="preserve">dla każdego z obszarów kształcenia </t>
  </si>
  <si>
    <t>w tym,  zajęcia:</t>
  </si>
  <si>
    <t>w łącznej liczbie pkt ECTS</t>
  </si>
  <si>
    <t>Ogółem - plan studiów</t>
  </si>
  <si>
    <t>obszar kształcenia</t>
  </si>
  <si>
    <t>wymagające bezpośredniego</t>
  </si>
  <si>
    <t>udziału nauczyciela akademickiego</t>
  </si>
  <si>
    <t>………………………</t>
  </si>
  <si>
    <t>z zakresu nauk podstawowych</t>
  </si>
  <si>
    <t>o charakterze praktycznym</t>
  </si>
  <si>
    <t>(laboratoryjne, projektowe, warsztatowe)</t>
  </si>
  <si>
    <t>ogólnouczelniane lub realizowane</t>
  </si>
  <si>
    <t>na innym kierunku</t>
  </si>
  <si>
    <t>zajęcia do wyboru 30 % pkt ECTS</t>
  </si>
  <si>
    <t>wymiar praktyk</t>
  </si>
  <si>
    <t xml:space="preserve"> zajęcia z wychowania fizycznego</t>
  </si>
  <si>
    <t>Ogółem % punktów ECTS</t>
  </si>
  <si>
    <r>
      <t xml:space="preserve">Forma kształcenia/poziom studiów: </t>
    </r>
    <r>
      <rPr>
        <b/>
        <sz val="10"/>
        <rFont val="Arial"/>
        <family val="2"/>
        <charset val="238"/>
      </rPr>
      <t>I stopnia</t>
    </r>
  </si>
  <si>
    <t>x</t>
  </si>
  <si>
    <t>Wychowanie fizyczne</t>
  </si>
  <si>
    <t>Język obcy</t>
  </si>
  <si>
    <t>Prowadzący przedmiot</t>
  </si>
  <si>
    <t>* inne np. samokształcenie</t>
  </si>
  <si>
    <t>fakultatywny</t>
  </si>
  <si>
    <r>
      <t xml:space="preserve">Forma studiów: </t>
    </r>
    <r>
      <rPr>
        <b/>
        <sz val="10"/>
        <rFont val="Arial"/>
        <family val="2"/>
        <charset val="238"/>
      </rPr>
      <t>stacjonarne</t>
    </r>
  </si>
  <si>
    <t>Elektyw I</t>
  </si>
  <si>
    <t>Elektyw II</t>
  </si>
  <si>
    <t>Chemia</t>
  </si>
  <si>
    <t>A, P</t>
  </si>
  <si>
    <t>Geologia inżynierska</t>
  </si>
  <si>
    <t>Geometria wykreślna</t>
  </si>
  <si>
    <t>Rysunek techniczny i grafika inżynierska</t>
  </si>
  <si>
    <t>Geodezja inżynierska</t>
  </si>
  <si>
    <t>Studium języków obcych</t>
  </si>
  <si>
    <t>Zespół wychowania fizycznego</t>
  </si>
  <si>
    <t>według wyboru</t>
  </si>
  <si>
    <t>dr inż.. Arkadiusz Bieniek</t>
  </si>
  <si>
    <t>dr inż. Sebastian Goraj</t>
  </si>
  <si>
    <t>Elektyw III</t>
  </si>
  <si>
    <t xml:space="preserve">Elektyw I, II, III </t>
  </si>
  <si>
    <t>Technologia informacyjna</t>
  </si>
  <si>
    <t>dr inż.. Andrzej Borusiewicz, dr inż.. Krzysztof Czech</t>
  </si>
  <si>
    <t>Matematyka II</t>
  </si>
  <si>
    <t>Matematyka I</t>
  </si>
  <si>
    <t>Mechanika teoretyczna</t>
  </si>
  <si>
    <t>Materiały budowlane</t>
  </si>
  <si>
    <t>dr inż.. Joanna Krętowska</t>
  </si>
  <si>
    <t>Architektura i urbanistyka</t>
  </si>
  <si>
    <t>Bezpieczeństwo i higiena pracy z Ergonomią</t>
  </si>
  <si>
    <t>dr inż.. Beata Backiel - Brzozowska</t>
  </si>
  <si>
    <t>mgr inż.. Marcin Kijek, mgr inż.. Kamil Bożomański</t>
  </si>
  <si>
    <t>Rachunek prawdopodobieństwa</t>
  </si>
  <si>
    <t>Technologia betonu</t>
  </si>
  <si>
    <t>Wytrzymałość materiałów</t>
  </si>
  <si>
    <t>Budownictwo ogólne I</t>
  </si>
  <si>
    <t>Budownictwo komunikacyjne</t>
  </si>
  <si>
    <t>Hydraulika i hydrologia</t>
  </si>
  <si>
    <t>dr inż.. Dariusz Załuski, mgr inż.. Katarzyna Leszczyńska</t>
  </si>
  <si>
    <t>dr inż.. Joanna Krętowska, dr inż.. Krzysztof Czech</t>
  </si>
  <si>
    <t>dr inz. Bożena Kierus - Gogacz</t>
  </si>
  <si>
    <t>prof.. dr hab.. Czesław Miedziałowski, mgr inż.. Wojciech Babiński</t>
  </si>
  <si>
    <t>Mechanika budowli</t>
  </si>
  <si>
    <t>Budownictwo ogólne II</t>
  </si>
  <si>
    <t>Fizyka budowli</t>
  </si>
  <si>
    <t>Instalacje budowlane</t>
  </si>
  <si>
    <t>Organizacja i sterowanie produkcją budowlaną</t>
  </si>
  <si>
    <t>Technologia robót budowlanych</t>
  </si>
  <si>
    <t>dr hab.. Tadeusz Chyży prof.. WSA</t>
  </si>
  <si>
    <t>dr Joanna Piotrowska-Woroniak, mgr inż.. Wojciech Babiński</t>
  </si>
  <si>
    <t>dr Joanna Piotrowska-Woroniak, mgr inż.. Tomasz Olczyk</t>
  </si>
  <si>
    <t>dr inż. Jerzy Obolewicz</t>
  </si>
  <si>
    <t>Metody obliczeniowe</t>
  </si>
  <si>
    <t>dr inż.. Krzysztof Czech</t>
  </si>
  <si>
    <t>Mechanika gruntów</t>
  </si>
  <si>
    <t>Konstrukcje betonowe I</t>
  </si>
  <si>
    <t>Konstrukcje metalowe I</t>
  </si>
  <si>
    <t>Kierowanie procesem inwestycyjnym</t>
  </si>
  <si>
    <t>Ekonomika budownictwa</t>
  </si>
  <si>
    <t>prof.. Dr hab.. Zenon Szypcio, dr inż.. Katarzyna Dołżyk</t>
  </si>
  <si>
    <t>dr inż.. Agnieszka Jabłońska Krysiewicz</t>
  </si>
  <si>
    <t>dr inż.. Jerzy Obolewicz</t>
  </si>
  <si>
    <t>dr inż.. Jerzy Obolewicz, mgr Władysław Łąka</t>
  </si>
  <si>
    <t>A, P, ĆT</t>
  </si>
  <si>
    <t>A, ĆT</t>
  </si>
  <si>
    <t>Fundamentowanie</t>
  </si>
  <si>
    <t>Konstrukcje betonowe II</t>
  </si>
  <si>
    <t>Konstrukcje metalowe II</t>
  </si>
  <si>
    <t>Przedmiot do wyboru</t>
  </si>
  <si>
    <t>Seminarium dyplomowe</t>
  </si>
  <si>
    <t>mgr inż.. Henryk Porwisiak</t>
  </si>
  <si>
    <t>Budownictwo ogólne</t>
  </si>
  <si>
    <t>.</t>
  </si>
  <si>
    <t>A,P</t>
  </si>
  <si>
    <t>Nazwa przedmiotów</t>
  </si>
  <si>
    <t>O - przedmioty kształcenia ogólnego</t>
  </si>
  <si>
    <t>A - przedmioty podstawowe</t>
  </si>
  <si>
    <t>B - przedmioty kierunkowe</t>
  </si>
  <si>
    <t>Wychowanie fizyczne I i II</t>
  </si>
  <si>
    <t>Podstawy informatyki</t>
  </si>
  <si>
    <t>Ochrona własnosci intelektualnej</t>
  </si>
  <si>
    <t>Matematyka I i II</t>
  </si>
  <si>
    <t>Rachunek prawdopodobienstwa</t>
  </si>
  <si>
    <t>Geologia inzynierska</t>
  </si>
  <si>
    <t>Rysunek techniczny i grafika inż..</t>
  </si>
  <si>
    <t>Geodezja inż..</t>
  </si>
  <si>
    <t>Budownictwo ogólne I i II</t>
  </si>
  <si>
    <t>Konstrukcje betonowe I i II</t>
  </si>
  <si>
    <t>Konstrukcje metalowe I i II</t>
  </si>
  <si>
    <t>Konstrukcje murowe i zespol.</t>
  </si>
  <si>
    <t>Opytamizacja procesów budowalnych</t>
  </si>
  <si>
    <t xml:space="preserve"> Technologia produkcji wyrobów budowlanych</t>
  </si>
  <si>
    <t>Eksploatacja, remonty i modernizacja obiektów budowlanych</t>
  </si>
  <si>
    <t>Podstawy budownictwa przemysłowego</t>
  </si>
  <si>
    <t xml:space="preserve"> Podstawy mostownictwa</t>
  </si>
  <si>
    <t>Budowle inzynierskie i przemysłowe</t>
  </si>
  <si>
    <t>Zarządzanie i marketing w firmie budowlane</t>
  </si>
  <si>
    <t>Metody statystyczne w inżynierii budowlanej</t>
  </si>
  <si>
    <t xml:space="preserve"> Budownictwo monolityczne</t>
  </si>
  <si>
    <t xml:space="preserve"> Trwałość i ochrona konstrukcji budowlanych</t>
  </si>
  <si>
    <t>Zagadnienia prawne w budownictwie</t>
  </si>
  <si>
    <t>Język obcy I-IV</t>
  </si>
  <si>
    <t>C - umożliwiające zdobycie dodatkowych uprawnień</t>
  </si>
  <si>
    <t>Socjotechnika informacji</t>
  </si>
  <si>
    <t>LP</t>
  </si>
  <si>
    <t>Kod przedmiotu</t>
  </si>
  <si>
    <t>Praca własna</t>
  </si>
  <si>
    <t>konsultacje</t>
  </si>
  <si>
    <t>dr inż.. Agnieszka Jabłońska - Krysiewicz, mgr inż.. Marek Koprowski</t>
  </si>
  <si>
    <t>dr Danuta Kowalska, mgr Katrzyna Rogińska</t>
  </si>
  <si>
    <t>* praca własna - bez obecności nauczyciela akademickiego</t>
  </si>
  <si>
    <t>Do wyboru: Język angielski, Język niemiecki, Język rosyjski</t>
  </si>
  <si>
    <t>projekt</t>
  </si>
  <si>
    <r>
      <rPr>
        <sz val="8"/>
        <rFont val="Arial"/>
        <family val="2"/>
        <charset val="238"/>
      </rPr>
      <t xml:space="preserve">laboratoria, pracownia </t>
    </r>
    <r>
      <rPr>
        <sz val="7"/>
        <rFont val="Arial"/>
        <family val="2"/>
        <charset val="238"/>
      </rPr>
      <t>specjalistyczna</t>
    </r>
  </si>
  <si>
    <t>z bezpośrednim udziałem nauczyciela akademickiego</t>
  </si>
  <si>
    <t>samodzielna praca studenta</t>
  </si>
  <si>
    <t>ćwiczenia</t>
  </si>
  <si>
    <t>** ćwiczenia audytoryjne, ćwiczenia terenowe, seminaria</t>
  </si>
  <si>
    <t>konsultacje, egzamin</t>
  </si>
  <si>
    <t>dr hab.. M. Syczewski, mgr inż.. M. Kijek</t>
  </si>
  <si>
    <t>14.4-00-F04-KS</t>
  </si>
  <si>
    <t>Komunikacja społeczna</t>
  </si>
  <si>
    <t>14.9-00-F05-PKW</t>
  </si>
  <si>
    <t>Problemy kultury współczesnej</t>
  </si>
  <si>
    <t>11.3-TI-O06-PI</t>
  </si>
  <si>
    <t>17.0-00-C07-BE</t>
  </si>
  <si>
    <t>Etyka z etykietą</t>
  </si>
  <si>
    <t>dr Wiesław Bajguz, mgr inż. Katarzyna Leszczyńska</t>
  </si>
  <si>
    <t>15.0-00-F02-ST</t>
  </si>
  <si>
    <t>14.9-00-F03-EE</t>
  </si>
  <si>
    <t>10.9-00-O08-OW</t>
  </si>
  <si>
    <t>11.1-00-A09-MA1;         11.1-00-A09-MA2</t>
  </si>
  <si>
    <t>11.2-00-A10-RP</t>
  </si>
  <si>
    <t>13.2-00-A11-FI</t>
  </si>
  <si>
    <t>13.3-00-A12-CH</t>
  </si>
  <si>
    <t>07.3-TB-A13-GO</t>
  </si>
  <si>
    <t>06.1-TB-A14-MT</t>
  </si>
  <si>
    <t>11.9-TB-A15-MO</t>
  </si>
  <si>
    <t>11.9-TB-A16-GW</t>
  </si>
  <si>
    <t>06.6-TB-C17-RT</t>
  </si>
  <si>
    <t>07.6-TB-A18-GI</t>
  </si>
  <si>
    <t>06.4-TB-B19-MD</t>
  </si>
  <si>
    <t>02.0-TB-B20-AU</t>
  </si>
  <si>
    <t>06.4-TB-B21-TB</t>
  </si>
  <si>
    <t>06.4-TB-B22-WM</t>
  </si>
  <si>
    <t>06.4-TB-B23-MB</t>
  </si>
  <si>
    <t>06.4-TB-B24-MG</t>
  </si>
  <si>
    <t>06.4-TB-B25-FD</t>
  </si>
  <si>
    <t>06.4-TB-B26-BO1;        06.4-TB-B26-BO2</t>
  </si>
  <si>
    <t>06.4-TB-B27-KB1;                06.4-TB-B27-KB2</t>
  </si>
  <si>
    <t>06.4-TB-B28-KM1;           06.4-TB-B28-KM2</t>
  </si>
  <si>
    <t>06.4-TB-B29-FB</t>
  </si>
  <si>
    <t>06.4-TB-B30-IB</t>
  </si>
  <si>
    <t>06.4-TB-B31-BK</t>
  </si>
  <si>
    <t>06.4-TB-B32-HH</t>
  </si>
  <si>
    <t>06.4-TB-B33-OS</t>
  </si>
  <si>
    <t>06.4-TB-B34-TR</t>
  </si>
  <si>
    <t>06.4-TB-B35-KP</t>
  </si>
  <si>
    <t>04.9-TB-B36-EB</t>
  </si>
  <si>
    <t>06.4-TB-F37-KD</t>
  </si>
  <si>
    <t>06.4-TB-F38-KZ</t>
  </si>
  <si>
    <t>06.4-TB-F39-OP</t>
  </si>
  <si>
    <t>06.4-TB-F40-TP</t>
  </si>
  <si>
    <t>06.4-TB-F41-ER</t>
  </si>
  <si>
    <t>06.4-TB-F42-BP</t>
  </si>
  <si>
    <t>06.4-TB-F43-PM</t>
  </si>
  <si>
    <t>06.4-TB-F44-IP</t>
  </si>
  <si>
    <t>04.7-TB-F45-ZM</t>
  </si>
  <si>
    <t>06.4-TB-F46-MS</t>
  </si>
  <si>
    <t>06.4-TB-F47-BM</t>
  </si>
  <si>
    <t>06.4-TB-F48-OK.</t>
  </si>
  <si>
    <t>10.9-TB-F49-ZP</t>
  </si>
  <si>
    <t>Bezpieczeństwo i higiena pracy z Ergonomią i ochroną zdrowia</t>
  </si>
  <si>
    <t>D - przedmioty do wyboru</t>
  </si>
  <si>
    <t>09.0-00-F01-JO1,        09.0-00-F01-JO2,       09.0-00-F01-JO3,     09.0-00-F01-JO4,</t>
  </si>
  <si>
    <t>BHP z ergonomią i ochroną zdrowia</t>
  </si>
  <si>
    <t>Konstrukcje drewniane z ochroną przeciwpożarową</t>
  </si>
  <si>
    <t>06.4-TB-F50-BTW</t>
  </si>
  <si>
    <t>Budownictwo terenów wiejskich</t>
  </si>
  <si>
    <t>06.4-TB-F51-BWM</t>
  </si>
  <si>
    <t>Budownictwo wodne i melioracyjne</t>
  </si>
  <si>
    <t>Zestawienie przedmiotów</t>
  </si>
  <si>
    <t>06.4-TB-F52-NTB</t>
  </si>
  <si>
    <t>06.4-TB-E54-SD</t>
  </si>
  <si>
    <t>06.4-TB-P55-PD</t>
  </si>
  <si>
    <t>06.4-TB-P56-PA1;                 06.4-TB-P56-PA2</t>
  </si>
  <si>
    <t>16.1-00-F57-WF1,             16.1-00-F57-WF2,</t>
  </si>
  <si>
    <t>Nowoczesne technologie w budownictwie</t>
  </si>
  <si>
    <t>Odnawialne źródla energii</t>
  </si>
  <si>
    <t>06.4-TB-F53-OZE</t>
  </si>
  <si>
    <t>Praca dyplomowa</t>
  </si>
  <si>
    <t>Praktyki zawodowe I i II</t>
  </si>
  <si>
    <r>
      <t xml:space="preserve">Profil kształcenia: </t>
    </r>
    <r>
      <rPr>
        <b/>
        <sz val="10"/>
        <rFont val="Arial"/>
        <family val="2"/>
        <charset val="238"/>
      </rPr>
      <t>praktyczny</t>
    </r>
  </si>
  <si>
    <t>Do wyboru: Socjotechnika informacji, Etyka z etykietą, Problemy kultury współczesnej, Pedagogika pracy</t>
  </si>
  <si>
    <t xml:space="preserve"> Plan studiów na kierunku: Budownictwo</t>
  </si>
  <si>
    <t>Specjalność: Budownictwo ogólne</t>
  </si>
  <si>
    <t>Pracownia inżynierska dyplomowa</t>
  </si>
  <si>
    <t>ECTS</t>
  </si>
  <si>
    <t>SEMESTR V</t>
  </si>
  <si>
    <t>laboratoria, pracownia specjalistyczna</t>
  </si>
  <si>
    <t>SEMESTR VI</t>
  </si>
  <si>
    <t>SEMESTR VII</t>
  </si>
  <si>
    <t>Przedmioty do wyboru: Konstrukcje drewniane z ochroną przeciwpożarową, Komputerowe wspomaganie projektowania, Konstrukcje murowe i zespolone, Technologia produkcji wyrobów budowlanych, Eksploatacja, remonty i modernizacja obiektów budowlanych, Podstawy budownictwa przemysłowego, Podstawy mostownictwa, Budowle inżynierskie i przemysłowe, Zarządzanie i marketing w firmie budowlanej, Wpływ działalności inżynierskiej na środowisko , Budownictwo monolityczne, Trwałość i ochrona konstrukcji budowlanych, Zagadnienia prawne w budownictwie,  Budownictwo terenów wiejskich, Optymalizacja procesów budowlanych, Budownictwo wodne i melioracyjne.</t>
  </si>
  <si>
    <t>Metoda elementów skończonych w praktyce inżynierskiej</t>
  </si>
  <si>
    <t>Organizacja i kierowanie procesem inwestycyjnym</t>
  </si>
  <si>
    <t>Praktyka inżynierska I</t>
  </si>
  <si>
    <t>Praktyka inżynierska II</t>
  </si>
  <si>
    <r>
      <t xml:space="preserve">Język obcy: angielski, </t>
    </r>
    <r>
      <rPr>
        <b/>
        <sz val="10"/>
        <color indexed="14"/>
        <rFont val="Arial Narrow"/>
        <family val="2"/>
        <charset val="238"/>
      </rPr>
      <t>niemiecki, rosyjski</t>
    </r>
  </si>
  <si>
    <r>
      <t xml:space="preserve">Przedmioty humanistyczne: Pedagogika pracy, </t>
    </r>
    <r>
      <rPr>
        <b/>
        <sz val="10"/>
        <color indexed="14"/>
        <rFont val="Arial Narrow"/>
        <family val="2"/>
        <charset val="238"/>
      </rPr>
      <t xml:space="preserve">Etyka z etykietą, </t>
    </r>
    <r>
      <rPr>
        <b/>
        <sz val="10"/>
        <rFont val="Arial Narrow"/>
        <family val="2"/>
        <charset val="238"/>
      </rPr>
      <t>Socjotechnika informacji, Problemy kultury współczesnej</t>
    </r>
  </si>
  <si>
    <r>
      <t xml:space="preserve">Konstrukcje drewniane z ochroną przeciwpożarową, </t>
    </r>
    <r>
      <rPr>
        <b/>
        <sz val="10"/>
        <color rgb="FFFF33CC"/>
        <rFont val="Arial Narrow"/>
        <family val="2"/>
        <charset val="238"/>
      </rPr>
      <t>Konstrukcje murowe i zespolone,</t>
    </r>
  </si>
  <si>
    <r>
      <t xml:space="preserve"> Technologia produkcji wyrobów budowlanych, Podstawy budownictwa przemysłowego, Podstawy mostownictwa, </t>
    </r>
    <r>
      <rPr>
        <b/>
        <sz val="10"/>
        <color theme="1"/>
        <rFont val="Arial Narrow"/>
        <family val="2"/>
        <charset val="238"/>
      </rPr>
      <t xml:space="preserve">Eksploatacja, remonty i modernizacja obiektów budowlanych, </t>
    </r>
    <r>
      <rPr>
        <b/>
        <sz val="10"/>
        <color rgb="FFFF33CC"/>
        <rFont val="Arial Narrow"/>
        <family val="2"/>
        <charset val="238"/>
      </rPr>
      <t>Komputerowe wspomaganie projektowania,</t>
    </r>
    <r>
      <rPr>
        <b/>
        <sz val="10"/>
        <color theme="1"/>
        <rFont val="Arial Narrow"/>
        <family val="2"/>
        <charset val="238"/>
      </rPr>
      <t xml:space="preserve"> </t>
    </r>
    <r>
      <rPr>
        <b/>
        <sz val="10"/>
        <color rgb="FFFF33CC"/>
        <rFont val="Arial Narrow"/>
        <family val="2"/>
        <charset val="238"/>
      </rPr>
      <t>Budownictwo wodne i melioracyjne,</t>
    </r>
  </si>
  <si>
    <r>
      <t xml:space="preserve">Budowle inżynierskie i przemysłowe, Zarządzanie i marketing w firmie budowlanej, Zagadnienia prawne w budownictwie, Trwałość i ochrona konstrukcji budowlanych, </t>
    </r>
    <r>
      <rPr>
        <b/>
        <sz val="10"/>
        <color rgb="FFFF33CC"/>
        <rFont val="Arial Narrow"/>
        <family val="2"/>
        <charset val="238"/>
      </rPr>
      <t xml:space="preserve">Wpływ działalności inżynierskiej na środowisko , Budownictwo monolityczne,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</si>
</sst>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6" x14ac:knownFonts="1">
    <font>
      <sz val="12"/>
      <name val="Times New Roman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Times New Roman"/>
      <family val="1"/>
      <charset val="238"/>
    </font>
    <font>
      <sz val="10"/>
      <color indexed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57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name val="Arial"/>
      <family val="2"/>
      <charset val="238"/>
    </font>
    <font>
      <sz val="12"/>
      <name val="Times New Roman"/>
      <family val="1"/>
      <charset val="238"/>
    </font>
    <font>
      <sz val="10"/>
      <color rgb="FF0070C0"/>
      <name val="Arial"/>
      <family val="2"/>
      <charset val="238"/>
    </font>
    <font>
      <sz val="10"/>
      <color theme="9" tint="-0.249977111117893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indexed="14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FF33CC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8" tint="-0.499984740745262"/>
      <name val="Arial Narrow"/>
      <family val="2"/>
      <charset val="238"/>
    </font>
    <font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9" fontId="1" fillId="0" borderId="0" applyFont="0" applyFill="0" applyBorder="0" applyAlignment="0" applyProtection="0"/>
  </cellStyleXfs>
  <cellXfs count="476">
    <xf numFmtId="0" fontId="0" fillId="0" borderId="0" xfId="0"/>
    <xf numFmtId="0" fontId="10" fillId="0" borderId="0" xfId="1" applyAlignment="1">
      <alignment horizontal="center"/>
    </xf>
    <xf numFmtId="0" fontId="10" fillId="0" borderId="0" xfId="1"/>
    <xf numFmtId="0" fontId="10" fillId="0" borderId="0" xfId="1" applyAlignment="1">
      <alignment horizontal="left"/>
    </xf>
    <xf numFmtId="16" fontId="10" fillId="0" borderId="0" xfId="1" applyNumberFormat="1" applyAlignment="1">
      <alignment horizontal="center"/>
    </xf>
    <xf numFmtId="0" fontId="6" fillId="0" borderId="0" xfId="1" applyFont="1"/>
    <xf numFmtId="0" fontId="10" fillId="0" borderId="1" xfId="1" applyBorder="1" applyAlignment="1">
      <alignment horizontal="center"/>
    </xf>
    <xf numFmtId="0" fontId="4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11" fillId="0" borderId="4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10" fillId="0" borderId="3" xfId="1" applyBorder="1" applyAlignment="1">
      <alignment horizontal="center"/>
    </xf>
    <xf numFmtId="0" fontId="12" fillId="0" borderId="0" xfId="1" applyFont="1" applyAlignment="1">
      <alignment horizontal="left"/>
    </xf>
    <xf numFmtId="0" fontId="4" fillId="0" borderId="5" xfId="1" applyFont="1" applyBorder="1" applyAlignment="1">
      <alignment horizontal="center" wrapText="1"/>
    </xf>
    <xf numFmtId="0" fontId="3" fillId="0" borderId="6" xfId="1" applyFont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10" fillId="0" borderId="5" xfId="1" applyBorder="1" applyAlignment="1">
      <alignment horizontal="center"/>
    </xf>
    <xf numFmtId="0" fontId="11" fillId="0" borderId="7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1" fillId="0" borderId="5" xfId="1" applyFont="1" applyBorder="1" applyAlignment="1">
      <alignment horizontal="center"/>
    </xf>
    <xf numFmtId="0" fontId="10" fillId="0" borderId="8" xfId="1" applyBorder="1" applyAlignment="1">
      <alignment horizontal="center"/>
    </xf>
    <xf numFmtId="0" fontId="10" fillId="0" borderId="9" xfId="1" applyBorder="1" applyAlignment="1">
      <alignment horizontal="center"/>
    </xf>
    <xf numFmtId="0" fontId="10" fillId="0" borderId="6" xfId="1" applyBorder="1" applyAlignment="1">
      <alignment horizontal="center"/>
    </xf>
    <xf numFmtId="0" fontId="3" fillId="0" borderId="5" xfId="1" applyFont="1" applyBorder="1" applyAlignment="1">
      <alignment horizontal="center" wrapText="1"/>
    </xf>
    <xf numFmtId="0" fontId="11" fillId="0" borderId="10" xfId="1" applyFont="1" applyBorder="1" applyAlignment="1">
      <alignment horizontal="center"/>
    </xf>
    <xf numFmtId="0" fontId="11" fillId="0" borderId="11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0" fillId="0" borderId="5" xfId="1" applyBorder="1" applyAlignment="1">
      <alignment horizontal="center" wrapText="1"/>
    </xf>
    <xf numFmtId="0" fontId="10" fillId="0" borderId="12" xfId="1" applyBorder="1" applyAlignment="1">
      <alignment horizontal="center"/>
    </xf>
    <xf numFmtId="0" fontId="10" fillId="0" borderId="6" xfId="1" applyBorder="1" applyAlignment="1">
      <alignment wrapText="1"/>
    </xf>
    <xf numFmtId="0" fontId="10" fillId="0" borderId="11" xfId="1" applyBorder="1" applyAlignment="1">
      <alignment horizontal="center"/>
    </xf>
    <xf numFmtId="0" fontId="10" fillId="0" borderId="7" xfId="1" applyBorder="1" applyAlignment="1">
      <alignment horizontal="center"/>
    </xf>
    <xf numFmtId="0" fontId="10" fillId="0" borderId="13" xfId="1" applyBorder="1" applyAlignment="1">
      <alignment horizontal="center"/>
    </xf>
    <xf numFmtId="0" fontId="10" fillId="0" borderId="14" xfId="1" applyBorder="1" applyAlignment="1">
      <alignment horizontal="center" wrapText="1"/>
    </xf>
    <xf numFmtId="0" fontId="10" fillId="0" borderId="15" xfId="1" applyBorder="1" applyAlignment="1">
      <alignment wrapText="1"/>
    </xf>
    <xf numFmtId="0" fontId="10" fillId="0" borderId="14" xfId="1" applyBorder="1" applyAlignment="1">
      <alignment horizontal="center"/>
    </xf>
    <xf numFmtId="0" fontId="10" fillId="0" borderId="16" xfId="1" applyBorder="1" applyAlignment="1">
      <alignment horizontal="center"/>
    </xf>
    <xf numFmtId="0" fontId="10" fillId="0" borderId="17" xfId="1" applyBorder="1" applyAlignment="1">
      <alignment horizontal="center"/>
    </xf>
    <xf numFmtId="0" fontId="10" fillId="0" borderId="18" xfId="1" applyBorder="1" applyAlignment="1">
      <alignment horizontal="center"/>
    </xf>
    <xf numFmtId="0" fontId="10" fillId="0" borderId="19" xfId="1" applyBorder="1" applyAlignment="1">
      <alignment horizontal="center"/>
    </xf>
    <xf numFmtId="0" fontId="10" fillId="0" borderId="15" xfId="1" applyBorder="1" applyAlignment="1">
      <alignment horizontal="center"/>
    </xf>
    <xf numFmtId="0" fontId="10" fillId="0" borderId="11" xfId="1" applyBorder="1" applyAlignment="1">
      <alignment horizontal="center" wrapText="1"/>
    </xf>
    <xf numFmtId="0" fontId="3" fillId="0" borderId="7" xfId="1" applyFont="1" applyBorder="1" applyAlignment="1">
      <alignment wrapText="1"/>
    </xf>
    <xf numFmtId="0" fontId="4" fillId="0" borderId="7" xfId="1" applyFont="1" applyBorder="1"/>
    <xf numFmtId="0" fontId="3" fillId="0" borderId="20" xfId="1" applyFont="1" applyBorder="1" applyAlignment="1">
      <alignment horizontal="center" wrapText="1"/>
    </xf>
    <xf numFmtId="0" fontId="3" fillId="0" borderId="21" xfId="1" applyFont="1" applyBorder="1" applyAlignment="1">
      <alignment wrapText="1"/>
    </xf>
    <xf numFmtId="0" fontId="3" fillId="0" borderId="21" xfId="1" applyFont="1" applyBorder="1"/>
    <xf numFmtId="0" fontId="10" fillId="0" borderId="21" xfId="1" applyBorder="1" applyAlignment="1">
      <alignment horizontal="center"/>
    </xf>
    <xf numFmtId="0" fontId="10" fillId="0" borderId="22" xfId="1" applyBorder="1" applyAlignment="1">
      <alignment horizontal="center"/>
    </xf>
    <xf numFmtId="0" fontId="10" fillId="0" borderId="23" xfId="1" applyBorder="1" applyAlignment="1">
      <alignment horizontal="center" wrapText="1"/>
    </xf>
    <xf numFmtId="0" fontId="13" fillId="0" borderId="24" xfId="1" applyFont="1" applyBorder="1" applyAlignment="1">
      <alignment wrapText="1"/>
    </xf>
    <xf numFmtId="0" fontId="10" fillId="0" borderId="24" xfId="1" applyBorder="1" applyAlignment="1">
      <alignment horizontal="center"/>
    </xf>
    <xf numFmtId="0" fontId="10" fillId="0" borderId="25" xfId="1" applyBorder="1" applyAlignment="1">
      <alignment horizontal="center"/>
    </xf>
    <xf numFmtId="0" fontId="10" fillId="0" borderId="26" xfId="1" applyBorder="1" applyAlignment="1">
      <alignment horizontal="center" wrapText="1"/>
    </xf>
    <xf numFmtId="0" fontId="13" fillId="0" borderId="27" xfId="1" applyFont="1" applyBorder="1" applyAlignment="1">
      <alignment wrapText="1"/>
    </xf>
    <xf numFmtId="0" fontId="10" fillId="0" borderId="27" xfId="1" applyBorder="1" applyAlignment="1">
      <alignment wrapText="1"/>
    </xf>
    <xf numFmtId="0" fontId="10" fillId="0" borderId="27" xfId="1" applyBorder="1"/>
    <xf numFmtId="0" fontId="10" fillId="0" borderId="27" xfId="1" applyBorder="1" applyAlignment="1">
      <alignment horizontal="center"/>
    </xf>
    <xf numFmtId="0" fontId="10" fillId="0" borderId="28" xfId="1" applyBorder="1" applyAlignment="1">
      <alignment horizontal="center"/>
    </xf>
    <xf numFmtId="0" fontId="10" fillId="0" borderId="8" xfId="1" applyBorder="1" applyAlignment="1">
      <alignment horizontal="center" wrapText="1"/>
    </xf>
    <xf numFmtId="0" fontId="10" fillId="0" borderId="29" xfId="1" applyBorder="1" applyAlignment="1">
      <alignment wrapText="1"/>
    </xf>
    <xf numFmtId="0" fontId="10" fillId="0" borderId="29" xfId="1" applyBorder="1"/>
    <xf numFmtId="0" fontId="15" fillId="0" borderId="29" xfId="1" applyFont="1" applyBorder="1" applyAlignment="1">
      <alignment horizontal="center"/>
    </xf>
    <xf numFmtId="0" fontId="16" fillId="0" borderId="29" xfId="1" applyFont="1" applyBorder="1" applyAlignment="1">
      <alignment horizontal="center"/>
    </xf>
    <xf numFmtId="0" fontId="10" fillId="0" borderId="29" xfId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10" fillId="0" borderId="24" xfId="1" applyBorder="1"/>
    <xf numFmtId="0" fontId="3" fillId="0" borderId="30" xfId="1" applyFont="1" applyBorder="1" applyAlignment="1">
      <alignment horizontal="left" wrapText="1"/>
    </xf>
    <xf numFmtId="0" fontId="13" fillId="0" borderId="31" xfId="1" applyFont="1" applyBorder="1" applyAlignment="1">
      <alignment wrapText="1"/>
    </xf>
    <xf numFmtId="0" fontId="10" fillId="0" borderId="31" xfId="1" applyBorder="1" applyAlignment="1">
      <alignment horizontal="center"/>
    </xf>
    <xf numFmtId="0" fontId="4" fillId="0" borderId="31" xfId="1" applyFont="1" applyBorder="1" applyAlignment="1">
      <alignment horizontal="center"/>
    </xf>
    <xf numFmtId="0" fontId="10" fillId="0" borderId="31" xfId="1" applyBorder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left" wrapText="1"/>
    </xf>
    <xf numFmtId="0" fontId="3" fillId="0" borderId="0" xfId="1" applyFont="1"/>
    <xf numFmtId="0" fontId="3" fillId="0" borderId="0" xfId="1" applyFont="1" applyAlignment="1">
      <alignment horizontal="center"/>
    </xf>
    <xf numFmtId="0" fontId="10" fillId="0" borderId="0" xfId="1" applyAlignment="1">
      <alignment horizontal="center" wrapText="1"/>
    </xf>
    <xf numFmtId="0" fontId="3" fillId="0" borderId="22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13" fillId="0" borderId="27" xfId="1" applyFont="1" applyBorder="1" applyAlignment="1">
      <alignment horizontal="center"/>
    </xf>
    <xf numFmtId="0" fontId="13" fillId="0" borderId="29" xfId="1" applyFont="1" applyBorder="1" applyAlignment="1">
      <alignment horizontal="center"/>
    </xf>
    <xf numFmtId="0" fontId="3" fillId="0" borderId="10" xfId="1" applyFont="1" applyBorder="1" applyAlignment="1">
      <alignment horizontal="center" wrapText="1"/>
    </xf>
    <xf numFmtId="0" fontId="10" fillId="0" borderId="32" xfId="1" applyBorder="1"/>
    <xf numFmtId="0" fontId="8" fillId="0" borderId="29" xfId="1" applyFont="1" applyBorder="1" applyAlignment="1">
      <alignment wrapText="1"/>
    </xf>
    <xf numFmtId="0" fontId="3" fillId="0" borderId="10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3" fillId="0" borderId="31" xfId="1" applyFont="1" applyBorder="1" applyAlignment="1">
      <alignment horizontal="center"/>
    </xf>
    <xf numFmtId="0" fontId="4" fillId="0" borderId="33" xfId="1" applyFont="1" applyBorder="1" applyAlignment="1">
      <alignment horizontal="center"/>
    </xf>
    <xf numFmtId="0" fontId="4" fillId="0" borderId="32" xfId="1" applyFont="1" applyBorder="1"/>
    <xf numFmtId="0" fontId="4" fillId="0" borderId="26" xfId="1" applyFont="1" applyBorder="1" applyAlignment="1">
      <alignment horizontal="center"/>
    </xf>
    <xf numFmtId="0" fontId="3" fillId="0" borderId="27" xfId="1" applyFont="1" applyBorder="1" applyAlignment="1">
      <alignment horizontal="center"/>
    </xf>
    <xf numFmtId="0" fontId="4" fillId="0" borderId="27" xfId="1" applyFont="1" applyBorder="1" applyAlignment="1">
      <alignment horizontal="center"/>
    </xf>
    <xf numFmtId="0" fontId="11" fillId="0" borderId="27" xfId="1" applyFont="1" applyBorder="1" applyAlignment="1">
      <alignment horizontal="center"/>
    </xf>
    <xf numFmtId="0" fontId="3" fillId="0" borderId="26" xfId="1" applyFont="1" applyBorder="1" applyAlignment="1">
      <alignment horizontal="center"/>
    </xf>
    <xf numFmtId="0" fontId="10" fillId="0" borderId="26" xfId="1" applyBorder="1" applyAlignment="1">
      <alignment horizontal="center"/>
    </xf>
    <xf numFmtId="0" fontId="10" fillId="0" borderId="30" xfId="1" applyBorder="1" applyAlignment="1">
      <alignment horizontal="center"/>
    </xf>
    <xf numFmtId="0" fontId="3" fillId="0" borderId="18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/>
    </xf>
    <xf numFmtId="0" fontId="19" fillId="0" borderId="26" xfId="1" applyFont="1" applyBorder="1" applyAlignment="1">
      <alignment horizontal="center"/>
    </xf>
    <xf numFmtId="0" fontId="19" fillId="0" borderId="27" xfId="1" applyFont="1" applyBorder="1"/>
    <xf numFmtId="0" fontId="19" fillId="0" borderId="27" xfId="1" applyFont="1" applyBorder="1" applyAlignment="1">
      <alignment horizontal="center"/>
    </xf>
    <xf numFmtId="0" fontId="19" fillId="0" borderId="28" xfId="1" applyFont="1" applyBorder="1" applyAlignment="1">
      <alignment horizontal="center"/>
    </xf>
    <xf numFmtId="0" fontId="3" fillId="0" borderId="28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0" xfId="1" applyFont="1"/>
    <xf numFmtId="0" fontId="4" fillId="0" borderId="29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19" fillId="0" borderId="30" xfId="1" applyFont="1" applyBorder="1" applyAlignment="1">
      <alignment horizontal="left"/>
    </xf>
    <xf numFmtId="0" fontId="3" fillId="0" borderId="34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/>
    <xf numFmtId="0" fontId="10" fillId="0" borderId="4" xfId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5" fillId="0" borderId="35" xfId="1" applyFont="1" applyBorder="1" applyAlignment="1">
      <alignment horizontal="left"/>
    </xf>
    <xf numFmtId="0" fontId="20" fillId="0" borderId="4" xfId="1" applyFont="1" applyBorder="1" applyAlignment="1">
      <alignment horizontal="center"/>
    </xf>
    <xf numFmtId="0" fontId="10" fillId="0" borderId="36" xfId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5" fillId="0" borderId="0" xfId="1" applyFont="1"/>
    <xf numFmtId="0" fontId="3" fillId="0" borderId="5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17" fillId="0" borderId="10" xfId="1" applyFont="1" applyBorder="1" applyAlignment="1">
      <alignment horizontal="left"/>
    </xf>
    <xf numFmtId="0" fontId="20" fillId="0" borderId="13" xfId="1" applyFont="1" applyBorder="1" applyAlignment="1">
      <alignment horizontal="center"/>
    </xf>
    <xf numFmtId="0" fontId="5" fillId="0" borderId="1" xfId="1" applyFont="1" applyBorder="1"/>
    <xf numFmtId="0" fontId="3" fillId="0" borderId="14" xfId="1" applyFont="1" applyBorder="1" applyAlignment="1">
      <alignment horizontal="center"/>
    </xf>
    <xf numFmtId="0" fontId="5" fillId="0" borderId="37" xfId="1" applyFont="1" applyBorder="1" applyAlignment="1">
      <alignment horizontal="left"/>
    </xf>
    <xf numFmtId="0" fontId="20" fillId="0" borderId="0" xfId="1" applyFont="1" applyAlignment="1">
      <alignment horizontal="center"/>
    </xf>
    <xf numFmtId="0" fontId="10" fillId="0" borderId="38" xfId="1" applyBorder="1" applyAlignment="1">
      <alignment horizontal="center"/>
    </xf>
    <xf numFmtId="0" fontId="3" fillId="0" borderId="39" xfId="1" applyFont="1" applyBorder="1"/>
    <xf numFmtId="0" fontId="10" fillId="0" borderId="40" xfId="1" applyBorder="1" applyAlignment="1">
      <alignment horizontal="center"/>
    </xf>
    <xf numFmtId="0" fontId="10" fillId="0" borderId="20" xfId="1" applyBorder="1" applyAlignment="1">
      <alignment horizontal="center"/>
    </xf>
    <xf numFmtId="0" fontId="10" fillId="0" borderId="39" xfId="1" applyBorder="1" applyAlignment="1">
      <alignment horizontal="center"/>
    </xf>
    <xf numFmtId="9" fontId="10" fillId="0" borderId="22" xfId="2" applyFont="1" applyBorder="1" applyAlignment="1">
      <alignment horizontal="center"/>
    </xf>
    <xf numFmtId="0" fontId="10" fillId="0" borderId="41" xfId="1" applyBorder="1" applyAlignment="1">
      <alignment horizontal="center"/>
    </xf>
    <xf numFmtId="0" fontId="9" fillId="0" borderId="42" xfId="1" applyFont="1" applyBorder="1"/>
    <xf numFmtId="0" fontId="10" fillId="0" borderId="43" xfId="1" applyBorder="1" applyAlignment="1">
      <alignment horizontal="center"/>
    </xf>
    <xf numFmtId="0" fontId="10" fillId="0" borderId="33" xfId="1" applyBorder="1" applyAlignment="1">
      <alignment horizontal="center"/>
    </xf>
    <xf numFmtId="165" fontId="10" fillId="0" borderId="44" xfId="2" applyNumberFormat="1" applyFont="1" applyBorder="1" applyAlignment="1">
      <alignment horizontal="center"/>
    </xf>
    <xf numFmtId="0" fontId="10" fillId="0" borderId="42" xfId="1" applyBorder="1" applyAlignment="1">
      <alignment horizontal="center"/>
    </xf>
    <xf numFmtId="0" fontId="10" fillId="0" borderId="45" xfId="1" applyBorder="1" applyAlignment="1">
      <alignment horizontal="center"/>
    </xf>
    <xf numFmtId="0" fontId="9" fillId="0" borderId="46" xfId="1" applyFont="1" applyBorder="1"/>
    <xf numFmtId="0" fontId="10" fillId="0" borderId="47" xfId="1" applyBorder="1" applyAlignment="1">
      <alignment horizontal="center"/>
    </xf>
    <xf numFmtId="0" fontId="20" fillId="0" borderId="26" xfId="1" applyFont="1" applyBorder="1" applyAlignment="1">
      <alignment horizontal="center"/>
    </xf>
    <xf numFmtId="9" fontId="10" fillId="0" borderId="28" xfId="2" applyFont="1" applyBorder="1" applyAlignment="1">
      <alignment horizontal="center"/>
    </xf>
    <xf numFmtId="0" fontId="10" fillId="0" borderId="46" xfId="1" applyBorder="1" applyAlignment="1">
      <alignment horizontal="center"/>
    </xf>
    <xf numFmtId="165" fontId="10" fillId="0" borderId="28" xfId="1" applyNumberFormat="1" applyBorder="1" applyAlignment="1">
      <alignment horizontal="center"/>
    </xf>
    <xf numFmtId="0" fontId="9" fillId="0" borderId="45" xfId="1" applyFont="1" applyBorder="1" applyAlignment="1">
      <alignment horizontal="center"/>
    </xf>
    <xf numFmtId="165" fontId="10" fillId="0" borderId="28" xfId="2" applyNumberFormat="1" applyFont="1" applyBorder="1" applyAlignment="1">
      <alignment horizontal="center"/>
    </xf>
    <xf numFmtId="0" fontId="10" fillId="0" borderId="23" xfId="1" applyBorder="1" applyAlignment="1">
      <alignment horizontal="center"/>
    </xf>
    <xf numFmtId="0" fontId="10" fillId="0" borderId="48" xfId="1" applyBorder="1" applyAlignment="1">
      <alignment horizontal="center"/>
    </xf>
    <xf numFmtId="0" fontId="9" fillId="0" borderId="49" xfId="1" applyFont="1" applyBorder="1"/>
    <xf numFmtId="0" fontId="10" fillId="0" borderId="50" xfId="1" applyBorder="1" applyAlignment="1">
      <alignment horizontal="center"/>
    </xf>
    <xf numFmtId="165" fontId="10" fillId="0" borderId="34" xfId="2" applyNumberFormat="1" applyFont="1" applyBorder="1" applyAlignment="1">
      <alignment horizontal="center"/>
    </xf>
    <xf numFmtId="0" fontId="10" fillId="0" borderId="49" xfId="1" applyBorder="1" applyAlignment="1">
      <alignment horizontal="center"/>
    </xf>
    <xf numFmtId="0" fontId="18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4" fillId="0" borderId="0" xfId="1" applyFont="1"/>
    <xf numFmtId="0" fontId="3" fillId="0" borderId="30" xfId="1" applyFont="1" applyBorder="1" applyAlignment="1">
      <alignment horizontal="center" wrapText="1"/>
    </xf>
    <xf numFmtId="0" fontId="4" fillId="0" borderId="24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4" fillId="0" borderId="23" xfId="1" applyFont="1" applyBorder="1" applyAlignment="1">
      <alignment horizontal="center"/>
    </xf>
    <xf numFmtId="0" fontId="4" fillId="0" borderId="28" xfId="1" applyFont="1" applyBorder="1" applyAlignment="1">
      <alignment horizontal="center"/>
    </xf>
    <xf numFmtId="0" fontId="3" fillId="0" borderId="51" xfId="1" applyFont="1" applyBorder="1" applyAlignment="1">
      <alignment horizontal="center" wrapText="1"/>
    </xf>
    <xf numFmtId="0" fontId="10" fillId="0" borderId="52" xfId="1" applyBorder="1" applyAlignment="1">
      <alignment horizontal="center" wrapText="1"/>
    </xf>
    <xf numFmtId="0" fontId="10" fillId="0" borderId="53" xfId="1" applyBorder="1" applyAlignment="1">
      <alignment horizontal="center" wrapText="1"/>
    </xf>
    <xf numFmtId="0" fontId="10" fillId="0" borderId="54" xfId="1" applyBorder="1" applyAlignment="1">
      <alignment horizontal="center" wrapText="1"/>
    </xf>
    <xf numFmtId="0" fontId="10" fillId="0" borderId="55" xfId="1" applyBorder="1" applyAlignment="1">
      <alignment horizontal="center"/>
    </xf>
    <xf numFmtId="0" fontId="4" fillId="0" borderId="34" xfId="1" applyFont="1" applyBorder="1" applyAlignment="1">
      <alignment horizontal="center"/>
    </xf>
    <xf numFmtId="0" fontId="4" fillId="0" borderId="32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3" fillId="0" borderId="51" xfId="1" applyFont="1" applyBorder="1" applyAlignment="1">
      <alignment wrapText="1"/>
    </xf>
    <xf numFmtId="0" fontId="13" fillId="0" borderId="52" xfId="1" applyFont="1" applyBorder="1" applyAlignment="1">
      <alignment wrapText="1"/>
    </xf>
    <xf numFmtId="0" fontId="10" fillId="0" borderId="53" xfId="1" applyBorder="1" applyAlignment="1">
      <alignment wrapText="1"/>
    </xf>
    <xf numFmtId="0" fontId="10" fillId="0" borderId="56" xfId="1" applyBorder="1" applyAlignment="1">
      <alignment wrapText="1"/>
    </xf>
    <xf numFmtId="0" fontId="8" fillId="0" borderId="24" xfId="1" applyFont="1" applyBorder="1" applyAlignment="1">
      <alignment wrapText="1"/>
    </xf>
    <xf numFmtId="0" fontId="4" fillId="0" borderId="8" xfId="1" applyFont="1" applyBorder="1" applyAlignment="1">
      <alignment horizontal="center"/>
    </xf>
    <xf numFmtId="0" fontId="4" fillId="0" borderId="21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0" fontId="4" fillId="0" borderId="24" xfId="1" applyFont="1" applyBorder="1"/>
    <xf numFmtId="0" fontId="4" fillId="0" borderId="31" xfId="1" applyFont="1" applyBorder="1"/>
    <xf numFmtId="0" fontId="10" fillId="0" borderId="0" xfId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4" fillId="0" borderId="20" xfId="1" applyFont="1" applyBorder="1" applyAlignment="1">
      <alignment horizontal="center"/>
    </xf>
    <xf numFmtId="0" fontId="8" fillId="0" borderId="27" xfId="1" applyFont="1" applyBorder="1" applyAlignment="1">
      <alignment wrapText="1"/>
    </xf>
    <xf numFmtId="0" fontId="26" fillId="0" borderId="0" xfId="1" applyFont="1"/>
    <xf numFmtId="0" fontId="4" fillId="0" borderId="24" xfId="1" applyFont="1" applyBorder="1" applyAlignment="1">
      <alignment wrapText="1"/>
    </xf>
    <xf numFmtId="0" fontId="4" fillId="0" borderId="27" xfId="1" applyFont="1" applyBorder="1" applyAlignment="1">
      <alignment vertical="center" wrapText="1"/>
    </xf>
    <xf numFmtId="0" fontId="4" fillId="0" borderId="30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8" fillId="0" borderId="31" xfId="1" applyFont="1" applyBorder="1" applyAlignment="1">
      <alignment wrapText="1"/>
    </xf>
    <xf numFmtId="0" fontId="4" fillId="0" borderId="0" xfId="1" applyFont="1" applyAlignment="1">
      <alignment horizontal="left"/>
    </xf>
    <xf numFmtId="0" fontId="27" fillId="0" borderId="27" xfId="1" applyFont="1" applyBorder="1" applyAlignment="1">
      <alignment wrapText="1"/>
    </xf>
    <xf numFmtId="0" fontId="27" fillId="0" borderId="57" xfId="1" applyFont="1" applyBorder="1" applyAlignment="1">
      <alignment wrapText="1"/>
    </xf>
    <xf numFmtId="0" fontId="27" fillId="0" borderId="53" xfId="1" applyFont="1" applyBorder="1" applyAlignment="1">
      <alignment wrapText="1"/>
    </xf>
    <xf numFmtId="0" fontId="27" fillId="0" borderId="24" xfId="1" applyFont="1" applyBorder="1" applyAlignment="1">
      <alignment wrapText="1"/>
    </xf>
    <xf numFmtId="0" fontId="22" fillId="0" borderId="0" xfId="0" applyFont="1"/>
    <xf numFmtId="0" fontId="23" fillId="2" borderId="27" xfId="0" applyFont="1" applyFill="1" applyBorder="1" applyAlignment="1">
      <alignment vertical="center" wrapText="1"/>
    </xf>
    <xf numFmtId="0" fontId="23" fillId="2" borderId="28" xfId="0" applyFont="1" applyFill="1" applyBorder="1" applyAlignment="1">
      <alignment vertical="center" wrapText="1"/>
    </xf>
    <xf numFmtId="0" fontId="7" fillId="2" borderId="27" xfId="0" applyFont="1" applyFill="1" applyBorder="1" applyAlignment="1">
      <alignment vertical="center" wrapText="1"/>
    </xf>
    <xf numFmtId="0" fontId="7" fillId="2" borderId="28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3" fillId="2" borderId="28" xfId="0" applyFont="1" applyFill="1" applyBorder="1" applyAlignment="1">
      <alignment horizontal="center" vertical="center" wrapText="1"/>
    </xf>
    <xf numFmtId="0" fontId="23" fillId="2" borderId="31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3" borderId="27" xfId="0" applyFont="1" applyFill="1" applyBorder="1" applyAlignment="1">
      <alignment vertical="center" wrapText="1"/>
    </xf>
    <xf numFmtId="0" fontId="7" fillId="4" borderId="27" xfId="0" applyFont="1" applyFill="1" applyBorder="1" applyAlignment="1">
      <alignment vertical="center" wrapText="1"/>
    </xf>
    <xf numFmtId="0" fontId="7" fillId="5" borderId="27" xfId="0" applyFont="1" applyFill="1" applyBorder="1" applyAlignment="1">
      <alignment vertical="center" wrapText="1"/>
    </xf>
    <xf numFmtId="0" fontId="7" fillId="0" borderId="26" xfId="0" applyFont="1" applyBorder="1" applyAlignment="1">
      <alignment horizontal="left"/>
    </xf>
    <xf numFmtId="0" fontId="7" fillId="0" borderId="26" xfId="0" applyFont="1" applyBorder="1" applyAlignment="1">
      <alignment vertical="center" wrapText="1"/>
    </xf>
    <xf numFmtId="0" fontId="7" fillId="0" borderId="26" xfId="0" applyFont="1" applyBorder="1"/>
    <xf numFmtId="0" fontId="7" fillId="0" borderId="27" xfId="0" applyFont="1" applyBorder="1" applyAlignment="1">
      <alignment horizontal="left" vertical="center" wrapText="1"/>
    </xf>
    <xf numFmtId="0" fontId="3" fillId="0" borderId="58" xfId="1" applyFont="1" applyBorder="1" applyAlignment="1">
      <alignment horizontal="center"/>
    </xf>
    <xf numFmtId="0" fontId="10" fillId="0" borderId="10" xfId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10" fillId="0" borderId="37" xfId="1" applyBorder="1" applyAlignment="1">
      <alignment horizontal="center"/>
    </xf>
    <xf numFmtId="0" fontId="10" fillId="0" borderId="59" xfId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3" fillId="0" borderId="30" xfId="1" applyFont="1" applyBorder="1" applyAlignment="1">
      <alignment horizontal="center"/>
    </xf>
    <xf numFmtId="0" fontId="10" fillId="0" borderId="60" xfId="1" applyBorder="1" applyAlignment="1">
      <alignment horizontal="center"/>
    </xf>
    <xf numFmtId="0" fontId="10" fillId="0" borderId="35" xfId="1" applyBorder="1" applyAlignment="1">
      <alignment horizontal="center"/>
    </xf>
    <xf numFmtId="0" fontId="4" fillId="0" borderId="43" xfId="1" applyFont="1" applyBorder="1" applyAlignment="1">
      <alignment horizontal="center"/>
    </xf>
    <xf numFmtId="0" fontId="4" fillId="0" borderId="37" xfId="1" applyFont="1" applyBorder="1" applyAlignment="1">
      <alignment horizontal="center"/>
    </xf>
    <xf numFmtId="0" fontId="4" fillId="0" borderId="47" xfId="1" applyFont="1" applyBorder="1" applyAlignment="1">
      <alignment horizontal="center"/>
    </xf>
    <xf numFmtId="0" fontId="4" fillId="0" borderId="50" xfId="1" applyFont="1" applyBorder="1" applyAlignment="1">
      <alignment horizontal="center"/>
    </xf>
    <xf numFmtId="0" fontId="4" fillId="0" borderId="61" xfId="1" applyFont="1" applyBorder="1" applyAlignment="1">
      <alignment horizontal="center"/>
    </xf>
    <xf numFmtId="0" fontId="4" fillId="0" borderId="40" xfId="1" applyFont="1" applyBorder="1" applyAlignment="1">
      <alignment horizontal="center"/>
    </xf>
    <xf numFmtId="0" fontId="3" fillId="0" borderId="40" xfId="1" applyFont="1" applyBorder="1" applyAlignment="1">
      <alignment horizontal="center"/>
    </xf>
    <xf numFmtId="0" fontId="10" fillId="0" borderId="61" xfId="1" applyBorder="1" applyAlignment="1">
      <alignment horizontal="center"/>
    </xf>
    <xf numFmtId="0" fontId="3" fillId="0" borderId="60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/>
    </xf>
    <xf numFmtId="0" fontId="4" fillId="0" borderId="62" xfId="1" applyFont="1" applyBorder="1" applyAlignment="1">
      <alignment horizontal="center"/>
    </xf>
    <xf numFmtId="0" fontId="4" fillId="0" borderId="63" xfId="1" applyFont="1" applyBorder="1" applyAlignment="1">
      <alignment horizontal="center"/>
    </xf>
    <xf numFmtId="0" fontId="10" fillId="0" borderId="63" xfId="1" applyBorder="1" applyAlignment="1">
      <alignment horizontal="center"/>
    </xf>
    <xf numFmtId="0" fontId="4" fillId="0" borderId="38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64" xfId="1" applyFont="1" applyBorder="1" applyAlignment="1">
      <alignment horizontal="center"/>
    </xf>
    <xf numFmtId="0" fontId="4" fillId="0" borderId="65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4" fillId="0" borderId="4" xfId="1" applyFont="1" applyBorder="1"/>
    <xf numFmtId="0" fontId="3" fillId="0" borderId="2" xfId="1" applyFont="1" applyBorder="1"/>
    <xf numFmtId="0" fontId="4" fillId="0" borderId="57" xfId="1" applyFont="1" applyBorder="1" applyAlignment="1">
      <alignment horizontal="center"/>
    </xf>
    <xf numFmtId="0" fontId="4" fillId="0" borderId="53" xfId="1" applyFont="1" applyBorder="1" applyAlignment="1">
      <alignment horizontal="center"/>
    </xf>
    <xf numFmtId="0" fontId="4" fillId="0" borderId="54" xfId="1" applyFont="1" applyBorder="1" applyAlignment="1">
      <alignment horizontal="center"/>
    </xf>
    <xf numFmtId="0" fontId="4" fillId="0" borderId="57" xfId="1" applyFont="1" applyBorder="1"/>
    <xf numFmtId="0" fontId="4" fillId="0" borderId="53" xfId="1" applyFont="1" applyBorder="1"/>
    <xf numFmtId="0" fontId="4" fillId="0" borderId="56" xfId="1" applyFont="1" applyBorder="1"/>
    <xf numFmtId="0" fontId="3" fillId="0" borderId="60" xfId="1" applyFont="1" applyBorder="1"/>
    <xf numFmtId="0" fontId="3" fillId="0" borderId="40" xfId="1" applyFont="1" applyBorder="1"/>
    <xf numFmtId="0" fontId="4" fillId="0" borderId="37" xfId="1" applyFont="1" applyBorder="1"/>
    <xf numFmtId="0" fontId="4" fillId="0" borderId="47" xfId="1" applyFont="1" applyBorder="1"/>
    <xf numFmtId="0" fontId="4" fillId="0" borderId="43" xfId="1" applyFont="1" applyBorder="1"/>
    <xf numFmtId="0" fontId="4" fillId="0" borderId="50" xfId="1" applyFont="1" applyBorder="1"/>
    <xf numFmtId="0" fontId="11" fillId="0" borderId="66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10" fillId="0" borderId="66" xfId="1" applyBorder="1" applyAlignment="1">
      <alignment horizontal="center"/>
    </xf>
    <xf numFmtId="0" fontId="4" fillId="0" borderId="42" xfId="1" applyFont="1" applyBorder="1" applyAlignment="1">
      <alignment horizontal="center"/>
    </xf>
    <xf numFmtId="0" fontId="4" fillId="0" borderId="46" xfId="1" applyFont="1" applyBorder="1" applyAlignment="1">
      <alignment horizontal="center"/>
    </xf>
    <xf numFmtId="0" fontId="4" fillId="0" borderId="67" xfId="1" applyFont="1" applyBorder="1" applyAlignment="1">
      <alignment horizontal="center"/>
    </xf>
    <xf numFmtId="0" fontId="4" fillId="0" borderId="49" xfId="1" applyFont="1" applyBorder="1" applyAlignment="1">
      <alignment horizontal="center"/>
    </xf>
    <xf numFmtId="0" fontId="4" fillId="0" borderId="68" xfId="1" applyFont="1" applyBorder="1" applyAlignment="1">
      <alignment horizontal="center"/>
    </xf>
    <xf numFmtId="0" fontId="4" fillId="0" borderId="39" xfId="1" applyFont="1" applyBorder="1" applyAlignment="1">
      <alignment horizontal="center"/>
    </xf>
    <xf numFmtId="0" fontId="10" fillId="0" borderId="69" xfId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4" fillId="0" borderId="10" xfId="1" applyFont="1" applyBorder="1"/>
    <xf numFmtId="0" fontId="10" fillId="0" borderId="47" xfId="1" applyBorder="1"/>
    <xf numFmtId="0" fontId="10" fillId="0" borderId="61" xfId="1" applyBorder="1"/>
    <xf numFmtId="0" fontId="10" fillId="0" borderId="50" xfId="1" applyBorder="1"/>
    <xf numFmtId="0" fontId="3" fillId="0" borderId="3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4" fillId="0" borderId="61" xfId="1" applyFont="1" applyBorder="1"/>
    <xf numFmtId="0" fontId="10" fillId="0" borderId="68" xfId="1" applyBorder="1" applyAlignment="1">
      <alignment horizontal="center"/>
    </xf>
    <xf numFmtId="0" fontId="10" fillId="0" borderId="67" xfId="1" applyBorder="1" applyAlignment="1">
      <alignment horizontal="center"/>
    </xf>
    <xf numFmtId="0" fontId="4" fillId="0" borderId="70" xfId="1" applyFont="1" applyBorder="1" applyAlignment="1">
      <alignment horizontal="center"/>
    </xf>
    <xf numFmtId="0" fontId="4" fillId="0" borderId="71" xfId="1" applyFont="1" applyBorder="1" applyAlignment="1">
      <alignment horizontal="center"/>
    </xf>
    <xf numFmtId="0" fontId="3" fillId="0" borderId="69" xfId="1" applyFont="1" applyBorder="1" applyAlignment="1">
      <alignment horizontal="center" wrapText="1"/>
    </xf>
    <xf numFmtId="0" fontId="10" fillId="0" borderId="33" xfId="1" applyBorder="1" applyAlignment="1">
      <alignment horizontal="center" wrapText="1"/>
    </xf>
    <xf numFmtId="0" fontId="4" fillId="0" borderId="32" xfId="1" applyFont="1" applyBorder="1" applyAlignment="1">
      <alignment wrapText="1"/>
    </xf>
    <xf numFmtId="0" fontId="4" fillId="0" borderId="18" xfId="1" applyFont="1" applyBorder="1" applyAlignment="1">
      <alignment horizontal="center"/>
    </xf>
    <xf numFmtId="0" fontId="4" fillId="0" borderId="19" xfId="1" applyFont="1" applyBorder="1" applyAlignment="1">
      <alignment horizontal="center"/>
    </xf>
    <xf numFmtId="0" fontId="4" fillId="0" borderId="60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3" fillId="0" borderId="36" xfId="1" applyFont="1" applyBorder="1" applyAlignment="1">
      <alignment horizontal="center"/>
    </xf>
    <xf numFmtId="0" fontId="4" fillId="0" borderId="72" xfId="1" applyFont="1" applyBorder="1" applyAlignment="1">
      <alignment horizontal="center"/>
    </xf>
    <xf numFmtId="0" fontId="3" fillId="0" borderId="16" xfId="1" applyFont="1" applyBorder="1" applyAlignment="1">
      <alignment horizontal="center" wrapText="1"/>
    </xf>
    <xf numFmtId="0" fontId="3" fillId="0" borderId="18" xfId="1" applyFont="1" applyBorder="1" applyAlignment="1">
      <alignment wrapText="1"/>
    </xf>
    <xf numFmtId="0" fontId="8" fillId="0" borderId="32" xfId="1" applyFont="1" applyBorder="1" applyAlignment="1">
      <alignment wrapText="1"/>
    </xf>
    <xf numFmtId="0" fontId="10" fillId="0" borderId="30" xfId="1" applyBorder="1" applyAlignment="1">
      <alignment horizontal="center" wrapText="1"/>
    </xf>
    <xf numFmtId="0" fontId="10" fillId="0" borderId="31" xfId="1" applyBorder="1" applyAlignment="1">
      <alignment wrapText="1"/>
    </xf>
    <xf numFmtId="0" fontId="3" fillId="0" borderId="8" xfId="1" applyFont="1" applyBorder="1" applyAlignment="1">
      <alignment horizontal="center" wrapText="1"/>
    </xf>
    <xf numFmtId="0" fontId="10" fillId="0" borderId="64" xfId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2" fillId="0" borderId="37" xfId="1" applyFont="1" applyBorder="1"/>
    <xf numFmtId="0" fontId="13" fillId="0" borderId="47" xfId="1" applyFont="1" applyBorder="1"/>
    <xf numFmtId="0" fontId="13" fillId="0" borderId="47" xfId="1" applyFont="1" applyBorder="1" applyAlignment="1">
      <alignment horizontal="center"/>
    </xf>
    <xf numFmtId="0" fontId="3" fillId="0" borderId="17" xfId="1" applyFont="1" applyBorder="1" applyAlignment="1">
      <alignment horizontal="center" vertical="center"/>
    </xf>
    <xf numFmtId="0" fontId="3" fillId="0" borderId="68" xfId="1" applyFont="1" applyBorder="1" applyAlignment="1">
      <alignment horizontal="center"/>
    </xf>
    <xf numFmtId="0" fontId="19" fillId="0" borderId="46" xfId="1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20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/>
    </xf>
    <xf numFmtId="0" fontId="3" fillId="0" borderId="73" xfId="1" applyFont="1" applyBorder="1" applyAlignment="1">
      <alignment horizontal="center" vertical="center"/>
    </xf>
    <xf numFmtId="0" fontId="10" fillId="0" borderId="74" xfId="1" applyBorder="1" applyAlignment="1">
      <alignment horizontal="center"/>
    </xf>
    <xf numFmtId="0" fontId="10" fillId="0" borderId="70" xfId="1" applyBorder="1" applyAlignment="1">
      <alignment horizontal="center"/>
    </xf>
    <xf numFmtId="0" fontId="19" fillId="0" borderId="64" xfId="1" applyFont="1" applyBorder="1" applyAlignment="1">
      <alignment horizontal="center"/>
    </xf>
    <xf numFmtId="0" fontId="3" fillId="0" borderId="64" xfId="1" applyFont="1" applyBorder="1" applyAlignment="1">
      <alignment horizontal="center"/>
    </xf>
    <xf numFmtId="0" fontId="3" fillId="0" borderId="71" xfId="1" applyFont="1" applyBorder="1" applyAlignment="1">
      <alignment horizontal="center"/>
    </xf>
    <xf numFmtId="164" fontId="4" fillId="0" borderId="26" xfId="1" applyNumberFormat="1" applyFont="1" applyBorder="1" applyAlignment="1">
      <alignment horizontal="center"/>
    </xf>
    <xf numFmtId="0" fontId="19" fillId="0" borderId="47" xfId="1" applyFont="1" applyBorder="1" applyAlignment="1">
      <alignment horizontal="center"/>
    </xf>
    <xf numFmtId="0" fontId="3" fillId="0" borderId="47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11" fillId="0" borderId="27" xfId="1" applyFont="1" applyBorder="1" applyAlignment="1">
      <alignment horizontal="center" vertical="center" wrapText="1"/>
    </xf>
    <xf numFmtId="0" fontId="24" fillId="0" borderId="27" xfId="1" applyFont="1" applyBorder="1" applyAlignment="1">
      <alignment horizontal="center" vertical="center" wrapText="1"/>
    </xf>
    <xf numFmtId="0" fontId="3" fillId="0" borderId="5" xfId="1" applyFont="1" applyBorder="1" applyAlignment="1">
      <alignment wrapText="1"/>
    </xf>
    <xf numFmtId="0" fontId="4" fillId="0" borderId="5" xfId="1" applyFont="1" applyBorder="1"/>
    <xf numFmtId="0" fontId="10" fillId="0" borderId="1" xfId="1" applyBorder="1"/>
    <xf numFmtId="0" fontId="11" fillId="0" borderId="1" xfId="1" applyFont="1" applyBorder="1" applyAlignment="1">
      <alignment horizontal="center"/>
    </xf>
    <xf numFmtId="0" fontId="10" fillId="0" borderId="65" xfId="1" applyBorder="1" applyAlignment="1">
      <alignment horizontal="center"/>
    </xf>
    <xf numFmtId="0" fontId="10" fillId="0" borderId="75" xfId="1" applyBorder="1" applyAlignment="1">
      <alignment horizontal="center"/>
    </xf>
    <xf numFmtId="0" fontId="10" fillId="0" borderId="73" xfId="1" applyBorder="1" applyAlignment="1">
      <alignment horizontal="center"/>
    </xf>
    <xf numFmtId="0" fontId="14" fillId="0" borderId="70" xfId="1" applyFont="1" applyBorder="1" applyAlignment="1">
      <alignment horizontal="center"/>
    </xf>
    <xf numFmtId="0" fontId="10" fillId="0" borderId="72" xfId="1" applyBorder="1" applyAlignment="1">
      <alignment horizontal="center"/>
    </xf>
    <xf numFmtId="0" fontId="10" fillId="0" borderId="71" xfId="1" applyBorder="1" applyAlignment="1">
      <alignment horizontal="center"/>
    </xf>
    <xf numFmtId="0" fontId="4" fillId="0" borderId="73" xfId="1" applyFont="1" applyBorder="1" applyAlignment="1">
      <alignment horizontal="center"/>
    </xf>
    <xf numFmtId="0" fontId="3" fillId="0" borderId="73" xfId="1" applyFont="1" applyBorder="1" applyAlignment="1">
      <alignment horizontal="center"/>
    </xf>
    <xf numFmtId="0" fontId="4" fillId="0" borderId="76" xfId="1" applyFont="1" applyBorder="1" applyAlignment="1">
      <alignment horizontal="center"/>
    </xf>
    <xf numFmtId="0" fontId="13" fillId="0" borderId="61" xfId="1" applyFont="1" applyBorder="1" applyAlignment="1">
      <alignment horizontal="center"/>
    </xf>
    <xf numFmtId="0" fontId="13" fillId="0" borderId="8" xfId="1" applyFont="1" applyBorder="1" applyAlignment="1">
      <alignment horizontal="center"/>
    </xf>
    <xf numFmtId="0" fontId="3" fillId="0" borderId="69" xfId="1" applyFont="1" applyBorder="1" applyAlignment="1">
      <alignment horizontal="center"/>
    </xf>
    <xf numFmtId="0" fontId="7" fillId="0" borderId="27" xfId="0" applyFont="1" applyBorder="1" applyAlignment="1">
      <alignment horizontal="left"/>
    </xf>
    <xf numFmtId="0" fontId="7" fillId="6" borderId="27" xfId="0" applyFont="1" applyFill="1" applyBorder="1"/>
    <xf numFmtId="0" fontId="7" fillId="0" borderId="27" xfId="0" applyFont="1" applyBorder="1" applyAlignment="1">
      <alignment vertic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23" fillId="0" borderId="33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30" xfId="0" applyFont="1" applyBorder="1" applyAlignment="1">
      <alignment vertical="center" wrapText="1"/>
    </xf>
    <xf numFmtId="0" fontId="7" fillId="2" borderId="31" xfId="0" applyFont="1" applyFill="1" applyBorder="1" applyAlignment="1">
      <alignment vertical="center" wrapText="1"/>
    </xf>
    <xf numFmtId="0" fontId="25" fillId="0" borderId="31" xfId="0" applyFont="1" applyBorder="1" applyAlignment="1">
      <alignment horizontal="center"/>
    </xf>
    <xf numFmtId="0" fontId="25" fillId="0" borderId="31" xfId="0" applyFont="1" applyBorder="1"/>
    <xf numFmtId="0" fontId="23" fillId="2" borderId="34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8" xfId="0" applyFont="1" applyBorder="1" applyAlignment="1">
      <alignment vertical="center" wrapText="1"/>
    </xf>
    <xf numFmtId="0" fontId="23" fillId="2" borderId="18" xfId="0" applyFont="1" applyFill="1" applyBorder="1" applyAlignment="1">
      <alignment horizontal="center" vertical="center" wrapText="1"/>
    </xf>
    <xf numFmtId="0" fontId="23" fillId="2" borderId="18" xfId="0" applyFont="1" applyFill="1" applyBorder="1" applyAlignment="1">
      <alignment vertical="center" wrapText="1"/>
    </xf>
    <xf numFmtId="0" fontId="23" fillId="2" borderId="19" xfId="0" applyFont="1" applyFill="1" applyBorder="1" applyAlignment="1">
      <alignment vertical="center" wrapText="1"/>
    </xf>
    <xf numFmtId="0" fontId="7" fillId="0" borderId="31" xfId="0" applyFont="1" applyBorder="1" applyAlignment="1">
      <alignment horizontal="left"/>
    </xf>
    <xf numFmtId="0" fontId="3" fillId="0" borderId="35" xfId="1" applyFont="1" applyBorder="1" applyAlignment="1">
      <alignment wrapText="1"/>
    </xf>
    <xf numFmtId="0" fontId="3" fillId="0" borderId="20" xfId="1" applyFont="1" applyBorder="1"/>
    <xf numFmtId="0" fontId="2" fillId="0" borderId="0" xfId="1" applyFont="1" applyAlignment="1">
      <alignment horizontal="center"/>
    </xf>
    <xf numFmtId="164" fontId="10" fillId="0" borderId="46" xfId="1" applyNumberFormat="1" applyBorder="1" applyAlignment="1">
      <alignment horizontal="center"/>
    </xf>
    <xf numFmtId="164" fontId="4" fillId="0" borderId="46" xfId="1" applyNumberFormat="1" applyFont="1" applyBorder="1" applyAlignment="1">
      <alignment horizontal="center"/>
    </xf>
    <xf numFmtId="9" fontId="10" fillId="0" borderId="36" xfId="2" applyFont="1" applyBorder="1" applyAlignment="1">
      <alignment horizontal="center"/>
    </xf>
    <xf numFmtId="164" fontId="4" fillId="0" borderId="28" xfId="1" applyNumberFormat="1" applyFont="1" applyBorder="1" applyAlignment="1">
      <alignment horizontal="center"/>
    </xf>
    <xf numFmtId="0" fontId="28" fillId="0" borderId="24" xfId="1" applyFont="1" applyBorder="1" applyAlignment="1">
      <alignment wrapText="1"/>
    </xf>
    <xf numFmtId="0" fontId="28" fillId="2" borderId="37" xfId="1" applyFont="1" applyFill="1" applyBorder="1" applyAlignment="1">
      <alignment wrapText="1"/>
    </xf>
    <xf numFmtId="0" fontId="28" fillId="2" borderId="50" xfId="1" applyFont="1" applyFill="1" applyBorder="1" applyAlignment="1">
      <alignment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5" fillId="2" borderId="0" xfId="0" applyFont="1" applyFill="1" applyAlignment="1">
      <alignment horizont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10" fillId="0" borderId="22" xfId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10" fillId="0" borderId="57" xfId="1" applyBorder="1" applyAlignment="1">
      <alignment horizontal="center"/>
    </xf>
    <xf numFmtId="0" fontId="10" fillId="0" borderId="78" xfId="1" applyBorder="1" applyAlignment="1">
      <alignment horizontal="center"/>
    </xf>
    <xf numFmtId="0" fontId="10" fillId="0" borderId="76" xfId="1" applyBorder="1" applyAlignment="1">
      <alignment horizontal="center"/>
    </xf>
    <xf numFmtId="0" fontId="3" fillId="0" borderId="33" xfId="1" applyFont="1" applyBorder="1" applyAlignment="1">
      <alignment horizontal="center" wrapText="1"/>
    </xf>
    <xf numFmtId="0" fontId="3" fillId="0" borderId="32" xfId="1" applyFont="1" applyBorder="1" applyAlignment="1">
      <alignment horizontal="center" wrapText="1"/>
    </xf>
    <xf numFmtId="0" fontId="4" fillId="0" borderId="9" xfId="1" applyFont="1" applyBorder="1" applyAlignment="1">
      <alignment horizontal="center" vertical="center" textRotation="90" wrapText="1"/>
    </xf>
    <xf numFmtId="0" fontId="4" fillId="0" borderId="13" xfId="1" applyFont="1" applyBorder="1" applyAlignment="1">
      <alignment horizontal="center" vertical="center" textRotation="90" wrapText="1"/>
    </xf>
    <xf numFmtId="0" fontId="4" fillId="0" borderId="19" xfId="1" applyFont="1" applyBorder="1" applyAlignment="1">
      <alignment horizontal="center" vertical="center" textRotation="90" wrapText="1"/>
    </xf>
    <xf numFmtId="0" fontId="11" fillId="0" borderId="61" xfId="1" applyFont="1" applyBorder="1" applyAlignment="1">
      <alignment horizontal="center"/>
    </xf>
    <xf numFmtId="0" fontId="11" fillId="0" borderId="77" xfId="1" applyFont="1" applyBorder="1" applyAlignment="1">
      <alignment horizontal="center"/>
    </xf>
    <xf numFmtId="0" fontId="11" fillId="0" borderId="67" xfId="1" applyFont="1" applyBorder="1" applyAlignment="1">
      <alignment horizontal="center"/>
    </xf>
    <xf numFmtId="0" fontId="11" fillId="0" borderId="29" xfId="1" applyFont="1" applyBorder="1" applyAlignment="1">
      <alignment horizontal="center" vertical="center" textRotation="90" wrapText="1"/>
    </xf>
    <xf numFmtId="0" fontId="11" fillId="0" borderId="7" xfId="1" applyFont="1" applyBorder="1" applyAlignment="1">
      <alignment horizontal="center" vertical="center" textRotation="90" wrapText="1"/>
    </xf>
    <xf numFmtId="0" fontId="11" fillId="0" borderId="18" xfId="1" applyFont="1" applyBorder="1" applyAlignment="1">
      <alignment horizontal="center" vertical="center" textRotation="90" wrapText="1"/>
    </xf>
    <xf numFmtId="0" fontId="11" fillId="0" borderId="9" xfId="1" applyFont="1" applyBorder="1" applyAlignment="1">
      <alignment horizontal="center" vertical="center" textRotation="90" wrapText="1"/>
    </xf>
    <xf numFmtId="0" fontId="11" fillId="0" borderId="13" xfId="1" applyFont="1" applyBorder="1" applyAlignment="1">
      <alignment horizontal="center" vertical="center" textRotation="90" wrapText="1"/>
    </xf>
    <xf numFmtId="0" fontId="11" fillId="0" borderId="19" xfId="1" applyFont="1" applyBorder="1" applyAlignment="1">
      <alignment horizontal="center" vertical="center" textRotation="90" wrapText="1"/>
    </xf>
    <xf numFmtId="0" fontId="3" fillId="0" borderId="0" xfId="1" applyFont="1" applyAlignment="1">
      <alignment horizontal="left" wrapText="1"/>
    </xf>
    <xf numFmtId="0" fontId="3" fillId="0" borderId="30" xfId="1" applyFont="1" applyBorder="1" applyAlignment="1">
      <alignment horizontal="center" wrapText="1"/>
    </xf>
    <xf numFmtId="0" fontId="3" fillId="0" borderId="31" xfId="1" applyFont="1" applyBorder="1" applyAlignment="1">
      <alignment horizontal="center" wrapText="1"/>
    </xf>
    <xf numFmtId="0" fontId="6" fillId="0" borderId="1" xfId="1" applyFont="1" applyBorder="1" applyAlignment="1">
      <alignment wrapText="1"/>
    </xf>
    <xf numFmtId="0" fontId="17" fillId="0" borderId="0" xfId="1" applyFont="1" applyAlignment="1">
      <alignment horizontal="left" wrapText="1"/>
    </xf>
    <xf numFmtId="0" fontId="17" fillId="0" borderId="0" xfId="1" applyFont="1" applyAlignment="1">
      <alignment horizontal="center" wrapText="1"/>
    </xf>
    <xf numFmtId="0" fontId="3" fillId="0" borderId="23" xfId="1" applyFont="1" applyBorder="1" applyAlignment="1">
      <alignment horizontal="center" wrapText="1"/>
    </xf>
    <xf numFmtId="0" fontId="3" fillId="0" borderId="24" xfId="1" applyFont="1" applyBorder="1" applyAlignment="1">
      <alignment horizontal="center" wrapText="1"/>
    </xf>
    <xf numFmtId="0" fontId="6" fillId="0" borderId="0" xfId="1" applyFont="1" applyAlignment="1">
      <alignment wrapText="1"/>
    </xf>
    <xf numFmtId="0" fontId="3" fillId="0" borderId="53" xfId="1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5" fillId="0" borderId="14" xfId="1" applyFont="1" applyBorder="1" applyAlignment="1">
      <alignment horizontal="left" vertical="center" wrapText="1"/>
    </xf>
    <xf numFmtId="0" fontId="5" fillId="0" borderId="17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center"/>
    </xf>
    <xf numFmtId="0" fontId="5" fillId="0" borderId="21" xfId="1" applyFont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76" xfId="1" applyFont="1" applyBorder="1" applyAlignment="1">
      <alignment horizontal="center"/>
    </xf>
    <xf numFmtId="0" fontId="3" fillId="0" borderId="78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2" xfId="1" applyFont="1" applyBorder="1" applyAlignment="1">
      <alignment horizontal="center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4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10" fillId="0" borderId="56" xfId="1" applyBorder="1" applyAlignment="1">
      <alignment horizontal="center"/>
    </xf>
    <xf numFmtId="0" fontId="10" fillId="0" borderId="79" xfId="1" applyBorder="1" applyAlignment="1">
      <alignment horizontal="center"/>
    </xf>
    <xf numFmtId="0" fontId="10" fillId="0" borderId="10" xfId="1" applyBorder="1" applyAlignment="1">
      <alignment horizontal="center"/>
    </xf>
    <xf numFmtId="0" fontId="10" fillId="0" borderId="0" xfId="1" applyAlignment="1">
      <alignment horizontal="center"/>
    </xf>
    <xf numFmtId="0" fontId="4" fillId="0" borderId="10" xfId="1" applyFont="1" applyBorder="1" applyAlignment="1">
      <alignment horizontal="center"/>
    </xf>
    <xf numFmtId="0" fontId="10" fillId="0" borderId="37" xfId="1" applyBorder="1" applyAlignment="1">
      <alignment horizontal="center"/>
    </xf>
    <xf numFmtId="0" fontId="10" fillId="0" borderId="59" xfId="1" applyBorder="1" applyAlignment="1">
      <alignment horizontal="center"/>
    </xf>
    <xf numFmtId="0" fontId="6" fillId="0" borderId="0" xfId="1" applyFont="1" applyAlignment="1">
      <alignment horizontal="left" vertical="center"/>
    </xf>
    <xf numFmtId="0" fontId="29" fillId="0" borderId="27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0" fontId="11" fillId="0" borderId="66" xfId="1" applyFont="1" applyBorder="1" applyAlignment="1">
      <alignment horizontal="center"/>
    </xf>
    <xf numFmtId="0" fontId="11" fillId="2" borderId="36" xfId="1" applyFont="1" applyFill="1" applyBorder="1" applyAlignment="1">
      <alignment horizontal="center" vertical="center" textRotation="90" wrapText="1"/>
    </xf>
    <xf numFmtId="0" fontId="11" fillId="2" borderId="65" xfId="1" applyFont="1" applyFill="1" applyBorder="1" applyAlignment="1">
      <alignment horizontal="center" vertical="center" textRotation="90" wrapText="1"/>
    </xf>
    <xf numFmtId="0" fontId="11" fillId="0" borderId="3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1" fillId="3" borderId="33" xfId="1" applyFont="1" applyFill="1" applyBorder="1" applyAlignment="1">
      <alignment horizontal="center" vertical="center"/>
    </xf>
    <xf numFmtId="0" fontId="11" fillId="3" borderId="26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11" fillId="3" borderId="32" xfId="1" applyFont="1" applyFill="1" applyBorder="1" applyAlignment="1">
      <alignment horizontal="center" vertical="center" wrapText="1"/>
    </xf>
    <xf numFmtId="0" fontId="11" fillId="3" borderId="27" xfId="1" applyFont="1" applyFill="1" applyBorder="1" applyAlignment="1">
      <alignment horizontal="center" vertical="center" wrapText="1"/>
    </xf>
    <xf numFmtId="0" fontId="11" fillId="3" borderId="29" xfId="1" applyFont="1" applyFill="1" applyBorder="1" applyAlignment="1">
      <alignment horizontal="center" vertical="center" wrapText="1"/>
    </xf>
    <xf numFmtId="0" fontId="11" fillId="3" borderId="44" xfId="1" applyFont="1" applyFill="1" applyBorder="1" applyAlignment="1">
      <alignment horizontal="center" vertical="center"/>
    </xf>
    <xf numFmtId="0" fontId="11" fillId="3" borderId="28" xfId="1" applyFont="1" applyFill="1" applyBorder="1" applyAlignment="1">
      <alignment horizontal="center" vertical="center"/>
    </xf>
    <xf numFmtId="0" fontId="11" fillId="3" borderId="9" xfId="1" applyFont="1" applyFill="1" applyBorder="1" applyAlignment="1">
      <alignment horizontal="center" vertical="center"/>
    </xf>
    <xf numFmtId="0" fontId="11" fillId="0" borderId="75" xfId="1" applyFont="1" applyBorder="1" applyAlignment="1">
      <alignment horizontal="center" vertical="center"/>
    </xf>
    <xf numFmtId="0" fontId="11" fillId="0" borderId="65" xfId="1" applyFont="1" applyBorder="1" applyAlignment="1">
      <alignment horizontal="center" vertical="center"/>
    </xf>
    <xf numFmtId="0" fontId="29" fillId="0" borderId="61" xfId="0" applyFont="1" applyBorder="1" applyAlignment="1">
      <alignment horizontal="center" vertical="center" wrapText="1"/>
    </xf>
    <xf numFmtId="0" fontId="31" fillId="0" borderId="77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37" xfId="0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 wrapText="1"/>
    </xf>
    <xf numFmtId="0" fontId="31" fillId="0" borderId="68" xfId="0" applyFont="1" applyBorder="1" applyAlignment="1">
      <alignment horizontal="center" vertical="center" wrapText="1"/>
    </xf>
    <xf numFmtId="0" fontId="33" fillId="0" borderId="61" xfId="0" applyFont="1" applyBorder="1" applyAlignment="1">
      <alignment horizontal="center" vertical="center" wrapText="1"/>
    </xf>
    <xf numFmtId="0" fontId="34" fillId="0" borderId="77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0" fontId="34" fillId="0" borderId="59" xfId="0" applyFont="1" applyBorder="1" applyAlignment="1">
      <alignment horizontal="center" vertical="center" wrapText="1"/>
    </xf>
    <xf numFmtId="0" fontId="34" fillId="0" borderId="68" xfId="0" applyFont="1" applyBorder="1" applyAlignment="1">
      <alignment horizontal="center" vertical="center" wrapText="1"/>
    </xf>
    <xf numFmtId="0" fontId="10" fillId="0" borderId="24" xfId="1" applyBorder="1" applyAlignment="1">
      <alignment wrapText="1"/>
    </xf>
    <xf numFmtId="0" fontId="27" fillId="0" borderId="32" xfId="1" applyFont="1" applyBorder="1" applyAlignment="1">
      <alignment wrapText="1"/>
    </xf>
    <xf numFmtId="0" fontId="10" fillId="0" borderId="16" xfId="1" applyBorder="1" applyAlignment="1">
      <alignment horizontal="center" wrapText="1"/>
    </xf>
    <xf numFmtId="0" fontId="27" fillId="0" borderId="31" xfId="1" applyFont="1" applyBorder="1" applyAlignment="1">
      <alignment wrapText="1"/>
    </xf>
  </cellXfs>
  <cellStyles count="3">
    <cellStyle name="Normalny" xfId="0" builtinId="0"/>
    <cellStyle name="Normalny_KRK_SNPS_GiG_uwm_2012" xfId="1" xr:uid="{00000000-0005-0000-0000-000001000000}"/>
    <cellStyle name="Procentowy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5"/>
  <sheetViews>
    <sheetView tabSelected="1" view="pageBreakPreview" topLeftCell="A282" zoomScale="130" zoomScaleNormal="85" zoomScaleSheetLayoutView="130" workbookViewId="0">
      <selection activeCell="A287" sqref="A287:Q292"/>
    </sheetView>
  </sheetViews>
  <sheetFormatPr defaultColWidth="8" defaultRowHeight="12.75" x14ac:dyDescent="0.2"/>
  <cols>
    <col min="1" max="1" width="4" style="1" customWidth="1"/>
    <col min="2" max="2" width="26.625" style="2" customWidth="1"/>
    <col min="3" max="3" width="7.375" style="2" customWidth="1"/>
    <col min="4" max="4" width="7.75" style="1" customWidth="1"/>
    <col min="5" max="5" width="8.875" style="1" customWidth="1"/>
    <col min="6" max="6" width="7.625" style="1" customWidth="1"/>
    <col min="7" max="7" width="7.75" style="1" customWidth="1"/>
    <col min="8" max="8" width="6.625" style="1" customWidth="1"/>
    <col min="9" max="9" width="8.875" style="1" customWidth="1"/>
    <col min="10" max="10" width="6.375" style="1" customWidth="1"/>
    <col min="11" max="11" width="7" style="1" customWidth="1"/>
    <col min="12" max="12" width="7.75" style="1" customWidth="1"/>
    <col min="13" max="13" width="8.875" style="1" customWidth="1"/>
    <col min="14" max="15" width="7.75" style="1" customWidth="1"/>
    <col min="16" max="16" width="7.25" style="1" customWidth="1"/>
    <col min="17" max="17" width="10.25" style="15" customWidth="1"/>
    <col min="18" max="18" width="24.5" style="3" hidden="1" customWidth="1"/>
    <col min="19" max="16384" width="8" style="2"/>
  </cols>
  <sheetData>
    <row r="1" spans="1:18" hidden="1" x14ac:dyDescent="0.2"/>
    <row r="2" spans="1:18" ht="15.75" x14ac:dyDescent="0.25">
      <c r="B2" s="192" t="s">
        <v>304</v>
      </c>
      <c r="C2" s="3"/>
      <c r="H2" s="362" t="s">
        <v>306</v>
      </c>
      <c r="Q2" s="1"/>
    </row>
    <row r="3" spans="1:18" ht="15.75" x14ac:dyDescent="0.25">
      <c r="B3" s="155" t="s">
        <v>117</v>
      </c>
      <c r="H3" s="362" t="s">
        <v>307</v>
      </c>
      <c r="Q3" s="1"/>
    </row>
    <row r="4" spans="1:18" x14ac:dyDescent="0.2">
      <c r="B4" s="2" t="s">
        <v>110</v>
      </c>
      <c r="K4" s="4"/>
      <c r="Q4" s="1"/>
    </row>
    <row r="5" spans="1:18" ht="18.75" thickBot="1" x14ac:dyDescent="0.3">
      <c r="B5" s="5" t="s">
        <v>1</v>
      </c>
      <c r="G5" s="6"/>
      <c r="Q5" s="1"/>
    </row>
    <row r="6" spans="1:18" x14ac:dyDescent="0.2">
      <c r="A6" s="7" t="s">
        <v>2</v>
      </c>
      <c r="B6" s="8"/>
      <c r="C6" s="240"/>
      <c r="D6" s="384" t="s">
        <v>3</v>
      </c>
      <c r="E6" s="385"/>
      <c r="F6" s="386"/>
      <c r="G6" s="254" t="s">
        <v>4</v>
      </c>
      <c r="H6" s="9" t="s">
        <v>5</v>
      </c>
      <c r="I6" s="10" t="s">
        <v>6</v>
      </c>
      <c r="J6" s="384" t="s">
        <v>7</v>
      </c>
      <c r="K6" s="385"/>
      <c r="L6" s="385"/>
      <c r="M6" s="385"/>
      <c r="N6" s="385"/>
      <c r="O6" s="385"/>
      <c r="P6" s="386"/>
      <c r="Q6" s="11" t="s">
        <v>8</v>
      </c>
      <c r="R6" s="12" t="s">
        <v>114</v>
      </c>
    </row>
    <row r="7" spans="1:18" x14ac:dyDescent="0.2">
      <c r="A7" s="13"/>
      <c r="B7" s="14" t="s">
        <v>9</v>
      </c>
      <c r="C7" s="15" t="s">
        <v>10</v>
      </c>
      <c r="D7" s="16" t="s">
        <v>11</v>
      </c>
      <c r="E7" s="395" t="s">
        <v>226</v>
      </c>
      <c r="F7" s="398" t="s">
        <v>227</v>
      </c>
      <c r="G7" s="255" t="s">
        <v>12</v>
      </c>
      <c r="H7" s="18" t="s">
        <v>13</v>
      </c>
      <c r="I7" s="19" t="s">
        <v>14</v>
      </c>
      <c r="J7" s="20" t="s">
        <v>11</v>
      </c>
      <c r="K7" s="392" t="s">
        <v>15</v>
      </c>
      <c r="L7" s="393"/>
      <c r="M7" s="393"/>
      <c r="N7" s="393"/>
      <c r="O7" s="394"/>
      <c r="P7" s="389" t="s">
        <v>218</v>
      </c>
      <c r="Q7" s="22" t="s">
        <v>16</v>
      </c>
    </row>
    <row r="8" spans="1:18" ht="48" customHeight="1" x14ac:dyDescent="0.2">
      <c r="A8" s="23"/>
      <c r="B8" s="14" t="s">
        <v>17</v>
      </c>
      <c r="C8" s="15"/>
      <c r="D8" s="16"/>
      <c r="E8" s="396"/>
      <c r="F8" s="399"/>
      <c r="G8" s="255" t="s">
        <v>18</v>
      </c>
      <c r="H8" s="18"/>
      <c r="I8" s="19" t="s">
        <v>19</v>
      </c>
      <c r="J8" s="25"/>
      <c r="K8" s="92" t="s">
        <v>20</v>
      </c>
      <c r="L8" s="320" t="s">
        <v>228</v>
      </c>
      <c r="M8" s="321" t="s">
        <v>225</v>
      </c>
      <c r="N8" s="92" t="s">
        <v>224</v>
      </c>
      <c r="O8" s="92" t="s">
        <v>219</v>
      </c>
      <c r="P8" s="390"/>
      <c r="Q8" s="26" t="s">
        <v>21</v>
      </c>
    </row>
    <row r="9" spans="1:18" ht="15.75" customHeight="1" x14ac:dyDescent="0.2">
      <c r="A9" s="27"/>
      <c r="B9" s="14"/>
      <c r="D9" s="16"/>
      <c r="E9" s="396"/>
      <c r="F9" s="399"/>
      <c r="G9" s="255" t="s">
        <v>22</v>
      </c>
      <c r="I9" s="19" t="s">
        <v>23</v>
      </c>
      <c r="J9" s="25"/>
      <c r="K9" s="28"/>
      <c r="L9" s="17"/>
      <c r="M9" s="24"/>
      <c r="N9" s="24"/>
      <c r="O9" s="24"/>
      <c r="P9" s="390"/>
      <c r="Q9" s="26" t="s">
        <v>24</v>
      </c>
    </row>
    <row r="10" spans="1:18" ht="15.75" customHeight="1" x14ac:dyDescent="0.2">
      <c r="A10" s="27"/>
      <c r="B10" s="29"/>
      <c r="D10" s="16"/>
      <c r="E10" s="396"/>
      <c r="F10" s="399"/>
      <c r="G10" s="255" t="s">
        <v>25</v>
      </c>
      <c r="H10" s="18"/>
      <c r="I10" s="19" t="s">
        <v>116</v>
      </c>
      <c r="J10" s="30"/>
      <c r="K10" s="28"/>
      <c r="L10" s="31"/>
      <c r="M10" s="214"/>
      <c r="N10" s="214"/>
      <c r="O10" s="214"/>
      <c r="P10" s="390"/>
      <c r="Q10" s="22"/>
    </row>
    <row r="11" spans="1:18" ht="15.75" customHeight="1" thickBot="1" x14ac:dyDescent="0.25">
      <c r="A11" s="33"/>
      <c r="B11" s="34"/>
      <c r="C11" s="324"/>
      <c r="D11" s="35"/>
      <c r="E11" s="397"/>
      <c r="F11" s="400"/>
      <c r="G11" s="256"/>
      <c r="H11" s="325"/>
      <c r="I11" s="35"/>
      <c r="J11" s="36"/>
      <c r="K11" s="37"/>
      <c r="L11" s="38"/>
      <c r="M11" s="220"/>
      <c r="N11" s="220"/>
      <c r="O11" s="220"/>
      <c r="P11" s="391"/>
      <c r="Q11" s="40"/>
    </row>
    <row r="12" spans="1:18" ht="13.5" thickBot="1" x14ac:dyDescent="0.25">
      <c r="A12" s="27"/>
      <c r="B12" s="322" t="s">
        <v>26</v>
      </c>
      <c r="C12" s="323"/>
      <c r="D12" s="30"/>
      <c r="E12" s="31"/>
      <c r="F12" s="32"/>
      <c r="G12" s="28"/>
      <c r="H12" s="31"/>
      <c r="I12" s="214"/>
      <c r="J12" s="264"/>
      <c r="K12" s="165"/>
      <c r="L12" s="165"/>
      <c r="M12" s="221"/>
      <c r="N12" s="221"/>
      <c r="O12" s="221"/>
      <c r="P12" s="115"/>
      <c r="Q12" s="326"/>
    </row>
    <row r="13" spans="1:18" ht="13.5" thickBot="1" x14ac:dyDescent="0.25">
      <c r="A13" s="161" t="s">
        <v>27</v>
      </c>
      <c r="B13" s="169" t="s">
        <v>28</v>
      </c>
      <c r="C13" s="241"/>
      <c r="D13" s="264"/>
      <c r="E13" s="165"/>
      <c r="F13" s="115"/>
      <c r="G13" s="257"/>
      <c r="H13" s="165"/>
      <c r="I13" s="221"/>
      <c r="J13" s="264"/>
      <c r="K13" s="165"/>
      <c r="L13" s="165"/>
      <c r="M13" s="221"/>
      <c r="N13" s="221"/>
      <c r="O13" s="221"/>
      <c r="P13" s="115"/>
      <c r="Q13" s="327"/>
      <c r="R13" s="179"/>
    </row>
    <row r="14" spans="1:18" x14ac:dyDescent="0.2">
      <c r="A14" s="162">
        <v>1</v>
      </c>
      <c r="B14" s="194" t="s">
        <v>113</v>
      </c>
      <c r="C14" s="242">
        <v>1</v>
      </c>
      <c r="D14" s="87">
        <f>E14+F14</f>
        <v>2</v>
      </c>
      <c r="E14" s="167">
        <v>1</v>
      </c>
      <c r="F14" s="168">
        <v>1</v>
      </c>
      <c r="G14" s="258"/>
      <c r="H14" s="167" t="s">
        <v>29</v>
      </c>
      <c r="I14" s="222" t="s">
        <v>30</v>
      </c>
      <c r="J14" s="87">
        <f>SUM(K14:P14)</f>
        <v>50</v>
      </c>
      <c r="K14" s="167"/>
      <c r="L14" s="167">
        <v>30</v>
      </c>
      <c r="M14" s="167"/>
      <c r="N14" s="167"/>
      <c r="O14" s="167">
        <v>10</v>
      </c>
      <c r="P14" s="168">
        <v>10</v>
      </c>
      <c r="Q14" s="237" t="s">
        <v>31</v>
      </c>
      <c r="R14" s="180" t="s">
        <v>126</v>
      </c>
    </row>
    <row r="15" spans="1:18" x14ac:dyDescent="0.2">
      <c r="A15" s="162">
        <v>2</v>
      </c>
      <c r="B15" s="170" t="s">
        <v>112</v>
      </c>
      <c r="C15" s="243">
        <v>1</v>
      </c>
      <c r="D15" s="89"/>
      <c r="E15" s="91"/>
      <c r="F15" s="160"/>
      <c r="G15" s="259"/>
      <c r="H15" s="91" t="s">
        <v>29</v>
      </c>
      <c r="I15" s="224" t="s">
        <v>30</v>
      </c>
      <c r="J15" s="89">
        <f>SUM(K15:P15)</f>
        <v>30</v>
      </c>
      <c r="K15" s="91"/>
      <c r="L15" s="91">
        <v>30</v>
      </c>
      <c r="M15" s="91"/>
      <c r="N15" s="91"/>
      <c r="O15" s="91"/>
      <c r="P15" s="160"/>
      <c r="Q15" s="237" t="s">
        <v>31</v>
      </c>
      <c r="R15" s="180" t="s">
        <v>127</v>
      </c>
    </row>
    <row r="16" spans="1:18" x14ac:dyDescent="0.2">
      <c r="A16" s="162">
        <v>3</v>
      </c>
      <c r="B16" s="195" t="s">
        <v>118</v>
      </c>
      <c r="C16" s="243">
        <v>1</v>
      </c>
      <c r="D16" s="89">
        <v>2</v>
      </c>
      <c r="E16" s="91">
        <v>1</v>
      </c>
      <c r="F16" s="160">
        <v>1</v>
      </c>
      <c r="G16" s="259"/>
      <c r="H16" s="91" t="s">
        <v>29</v>
      </c>
      <c r="I16" s="224" t="s">
        <v>44</v>
      </c>
      <c r="J16" s="89">
        <f>SUM(K16:P16)</f>
        <v>50</v>
      </c>
      <c r="K16" s="91">
        <v>20</v>
      </c>
      <c r="L16" s="91"/>
      <c r="M16" s="91"/>
      <c r="N16" s="91"/>
      <c r="O16" s="91">
        <v>10</v>
      </c>
      <c r="P16" s="160">
        <v>20</v>
      </c>
      <c r="Q16" s="237" t="s">
        <v>31</v>
      </c>
      <c r="R16" s="180" t="s">
        <v>128</v>
      </c>
    </row>
    <row r="17" spans="1:18" ht="13.5" thickBot="1" x14ac:dyDescent="0.25">
      <c r="A17" s="162">
        <v>4</v>
      </c>
      <c r="B17" s="195" t="s">
        <v>119</v>
      </c>
      <c r="C17" s="244">
        <v>1</v>
      </c>
      <c r="D17" s="174">
        <v>2</v>
      </c>
      <c r="E17" s="105">
        <v>1</v>
      </c>
      <c r="F17" s="119">
        <v>1</v>
      </c>
      <c r="G17" s="260"/>
      <c r="H17" s="105" t="s">
        <v>29</v>
      </c>
      <c r="I17" s="226" t="s">
        <v>44</v>
      </c>
      <c r="J17" s="174">
        <f>SUM(K17:P17)</f>
        <v>50</v>
      </c>
      <c r="K17" s="105">
        <v>20</v>
      </c>
      <c r="L17" s="105"/>
      <c r="M17" s="105"/>
      <c r="N17" s="105"/>
      <c r="O17" s="105">
        <v>10</v>
      </c>
      <c r="P17" s="119">
        <v>20</v>
      </c>
      <c r="Q17" s="237" t="s">
        <v>31</v>
      </c>
      <c r="R17" s="180" t="s">
        <v>128</v>
      </c>
    </row>
    <row r="18" spans="1:18" x14ac:dyDescent="0.2">
      <c r="A18" s="163"/>
      <c r="B18" s="171" t="s">
        <v>34</v>
      </c>
      <c r="C18" s="245"/>
      <c r="D18" s="87"/>
      <c r="E18" s="167"/>
      <c r="F18" s="168"/>
      <c r="G18" s="258"/>
      <c r="H18" s="167"/>
      <c r="I18" s="222"/>
      <c r="J18" s="87">
        <f>SUM(J14:J17)</f>
        <v>180</v>
      </c>
      <c r="K18" s="167">
        <f>SUM(K14:K17)</f>
        <v>40</v>
      </c>
      <c r="L18" s="167">
        <f>SUM(L14:L17)</f>
        <v>60</v>
      </c>
      <c r="M18" s="167"/>
      <c r="N18" s="167"/>
      <c r="O18" s="167">
        <f>SUM(O14:O17)</f>
        <v>30</v>
      </c>
      <c r="P18" s="168">
        <f>SUM(P14:P17)</f>
        <v>50</v>
      </c>
      <c r="Q18" s="237"/>
      <c r="R18" s="179"/>
    </row>
    <row r="19" spans="1:18" ht="25.5" x14ac:dyDescent="0.2">
      <c r="A19" s="163"/>
      <c r="B19" s="171" t="s">
        <v>35</v>
      </c>
      <c r="C19" s="246"/>
      <c r="D19" s="89"/>
      <c r="E19" s="91"/>
      <c r="F19" s="160"/>
      <c r="G19" s="259">
        <f>SUM(G14:G17)</f>
        <v>0</v>
      </c>
      <c r="H19" s="91"/>
      <c r="I19" s="224"/>
      <c r="J19" s="89"/>
      <c r="K19" s="91"/>
      <c r="L19" s="91"/>
      <c r="M19" s="91"/>
      <c r="N19" s="91"/>
      <c r="O19" s="57"/>
      <c r="P19" s="58"/>
      <c r="Q19" s="238"/>
    </row>
    <row r="20" spans="1:18" ht="25.5" x14ac:dyDescent="0.2">
      <c r="A20" s="163"/>
      <c r="B20" s="171" t="s">
        <v>36</v>
      </c>
      <c r="C20" s="246"/>
      <c r="D20" s="89">
        <f>D16+D17</f>
        <v>4</v>
      </c>
      <c r="E20" s="91"/>
      <c r="F20" s="160"/>
      <c r="G20" s="259"/>
      <c r="H20" s="91"/>
      <c r="I20" s="224"/>
      <c r="J20" s="89"/>
      <c r="K20" s="91"/>
      <c r="L20" s="91"/>
      <c r="M20" s="91"/>
      <c r="N20" s="91"/>
      <c r="O20" s="91"/>
      <c r="P20" s="160"/>
      <c r="Q20" s="237"/>
      <c r="R20" s="179"/>
    </row>
    <row r="21" spans="1:18" ht="13.5" thickBot="1" x14ac:dyDescent="0.25">
      <c r="A21" s="164"/>
      <c r="B21" s="172" t="s">
        <v>37</v>
      </c>
      <c r="C21" s="247"/>
      <c r="D21" s="188">
        <f>SUM(D14:D17)</f>
        <v>6</v>
      </c>
      <c r="E21" s="70">
        <f>SUM(E14:E17)</f>
        <v>3</v>
      </c>
      <c r="F21" s="166">
        <f>SUM(F14:F17)</f>
        <v>3</v>
      </c>
      <c r="G21" s="261"/>
      <c r="H21" s="70"/>
      <c r="I21" s="225"/>
      <c r="J21" s="188"/>
      <c r="K21" s="70"/>
      <c r="L21" s="70"/>
      <c r="M21" s="70"/>
      <c r="N21" s="70"/>
      <c r="O21" s="70"/>
      <c r="P21" s="166"/>
      <c r="Q21" s="237"/>
      <c r="R21" s="179"/>
    </row>
    <row r="22" spans="1:18" ht="13.5" thickBot="1" x14ac:dyDescent="0.25">
      <c r="A22" s="44" t="s">
        <v>38</v>
      </c>
      <c r="B22" s="45" t="s">
        <v>39</v>
      </c>
      <c r="C22" s="248"/>
      <c r="D22" s="265"/>
      <c r="E22" s="239"/>
      <c r="F22" s="39"/>
      <c r="G22" s="37"/>
      <c r="H22" s="38"/>
      <c r="I22" s="220"/>
      <c r="J22" s="36"/>
      <c r="K22" s="38"/>
      <c r="L22" s="38"/>
      <c r="M22" s="220"/>
      <c r="N22" s="220"/>
      <c r="O22" s="220"/>
      <c r="P22" s="39"/>
      <c r="Q22" s="311"/>
      <c r="R22" s="179"/>
    </row>
    <row r="23" spans="1:18" ht="12.75" customHeight="1" x14ac:dyDescent="0.2">
      <c r="A23" s="49">
        <v>1</v>
      </c>
      <c r="B23" s="173" t="s">
        <v>136</v>
      </c>
      <c r="C23" s="223">
        <v>1</v>
      </c>
      <c r="D23" s="159">
        <f t="shared" ref="D23:D28" si="0">E23+F23</f>
        <v>4</v>
      </c>
      <c r="E23" s="157">
        <v>3</v>
      </c>
      <c r="F23" s="158">
        <v>1</v>
      </c>
      <c r="G23" s="262"/>
      <c r="H23" s="157" t="s">
        <v>40</v>
      </c>
      <c r="I23" s="223" t="s">
        <v>30</v>
      </c>
      <c r="J23" s="159">
        <f t="shared" ref="J23:J28" si="1">SUM(K23:P23)</f>
        <v>100</v>
      </c>
      <c r="K23" s="157">
        <v>30</v>
      </c>
      <c r="L23" s="157">
        <v>30</v>
      </c>
      <c r="M23" s="223"/>
      <c r="N23" s="223"/>
      <c r="O23" s="223">
        <v>15</v>
      </c>
      <c r="P23" s="158">
        <v>25</v>
      </c>
      <c r="Q23" s="278" t="s">
        <v>31</v>
      </c>
      <c r="R23" s="180" t="s">
        <v>239</v>
      </c>
    </row>
    <row r="24" spans="1:18" ht="13.5" customHeight="1" x14ac:dyDescent="0.2">
      <c r="A24" s="49">
        <v>2</v>
      </c>
      <c r="B24" s="173" t="s">
        <v>120</v>
      </c>
      <c r="C24" s="223">
        <v>1</v>
      </c>
      <c r="D24" s="159">
        <f t="shared" si="0"/>
        <v>4</v>
      </c>
      <c r="E24" s="157">
        <v>2</v>
      </c>
      <c r="F24" s="158">
        <v>2</v>
      </c>
      <c r="G24" s="262"/>
      <c r="H24" s="157" t="s">
        <v>40</v>
      </c>
      <c r="I24" s="223" t="s">
        <v>30</v>
      </c>
      <c r="J24" s="159">
        <f t="shared" si="1"/>
        <v>100</v>
      </c>
      <c r="K24" s="157">
        <v>30</v>
      </c>
      <c r="L24" s="157"/>
      <c r="M24" s="223">
        <v>15</v>
      </c>
      <c r="N24" s="223"/>
      <c r="O24" s="223">
        <v>15</v>
      </c>
      <c r="P24" s="158">
        <v>40</v>
      </c>
      <c r="Q24" s="278" t="s">
        <v>121</v>
      </c>
      <c r="R24" s="180" t="s">
        <v>221</v>
      </c>
    </row>
    <row r="25" spans="1:18" x14ac:dyDescent="0.2">
      <c r="A25" s="49">
        <v>3</v>
      </c>
      <c r="B25" s="173" t="s">
        <v>122</v>
      </c>
      <c r="C25" s="223">
        <v>1</v>
      </c>
      <c r="D25" s="159">
        <f t="shared" si="0"/>
        <v>4</v>
      </c>
      <c r="E25" s="157">
        <v>2</v>
      </c>
      <c r="F25" s="158">
        <v>2</v>
      </c>
      <c r="G25" s="262">
        <v>2</v>
      </c>
      <c r="H25" s="157" t="s">
        <v>29</v>
      </c>
      <c r="I25" s="223" t="s">
        <v>30</v>
      </c>
      <c r="J25" s="159">
        <f t="shared" si="1"/>
        <v>100</v>
      </c>
      <c r="K25" s="157">
        <v>15</v>
      </c>
      <c r="L25" s="157"/>
      <c r="M25" s="223">
        <v>25</v>
      </c>
      <c r="N25" s="223"/>
      <c r="O25" s="223">
        <v>15</v>
      </c>
      <c r="P25" s="158">
        <v>45</v>
      </c>
      <c r="Q25" s="278" t="s">
        <v>121</v>
      </c>
      <c r="R25" s="180" t="s">
        <v>129</v>
      </c>
    </row>
    <row r="26" spans="1:18" x14ac:dyDescent="0.2">
      <c r="A26" s="49">
        <v>4</v>
      </c>
      <c r="B26" s="184" t="s">
        <v>123</v>
      </c>
      <c r="C26" s="140">
        <v>1</v>
      </c>
      <c r="D26" s="159">
        <f>E26+F26</f>
        <v>4</v>
      </c>
      <c r="E26" s="91">
        <v>2</v>
      </c>
      <c r="F26" s="160">
        <v>2</v>
      </c>
      <c r="G26" s="259"/>
      <c r="H26" s="91" t="s">
        <v>40</v>
      </c>
      <c r="I26" s="224" t="s">
        <v>30</v>
      </c>
      <c r="J26" s="159">
        <f>SUM(K26:P26)</f>
        <v>100</v>
      </c>
      <c r="K26" s="91">
        <v>15</v>
      </c>
      <c r="L26" s="91">
        <v>30</v>
      </c>
      <c r="M26" s="224"/>
      <c r="N26" s="224"/>
      <c r="O26" s="224">
        <v>15</v>
      </c>
      <c r="P26" s="160">
        <v>40</v>
      </c>
      <c r="Q26" s="237" t="s">
        <v>121</v>
      </c>
      <c r="R26" s="180"/>
    </row>
    <row r="27" spans="1:18" ht="24" customHeight="1" x14ac:dyDescent="0.2">
      <c r="A27" s="49">
        <v>5</v>
      </c>
      <c r="B27" s="173" t="s">
        <v>124</v>
      </c>
      <c r="C27" s="223">
        <v>1</v>
      </c>
      <c r="D27" s="159">
        <f t="shared" si="0"/>
        <v>3</v>
      </c>
      <c r="E27" s="157">
        <v>2.6</v>
      </c>
      <c r="F27" s="158">
        <v>0.4</v>
      </c>
      <c r="G27" s="262"/>
      <c r="H27" s="157" t="s">
        <v>29</v>
      </c>
      <c r="I27" s="223" t="s">
        <v>30</v>
      </c>
      <c r="J27" s="159">
        <f t="shared" si="1"/>
        <v>75</v>
      </c>
      <c r="K27" s="157">
        <v>10</v>
      </c>
      <c r="L27" s="157"/>
      <c r="M27" s="223">
        <v>15</v>
      </c>
      <c r="N27" s="223">
        <v>25</v>
      </c>
      <c r="O27" s="223">
        <v>15</v>
      </c>
      <c r="P27" s="158">
        <v>10</v>
      </c>
      <c r="Q27" s="278" t="s">
        <v>121</v>
      </c>
      <c r="R27" s="180" t="s">
        <v>220</v>
      </c>
    </row>
    <row r="28" spans="1:18" ht="13.5" thickBot="1" x14ac:dyDescent="0.25">
      <c r="A28" s="49">
        <v>6</v>
      </c>
      <c r="B28" s="173" t="s">
        <v>125</v>
      </c>
      <c r="C28" s="223">
        <v>1</v>
      </c>
      <c r="D28" s="272">
        <f t="shared" si="0"/>
        <v>5</v>
      </c>
      <c r="E28" s="271">
        <v>3.4</v>
      </c>
      <c r="F28" s="273">
        <v>1.6</v>
      </c>
      <c r="G28" s="189">
        <v>2</v>
      </c>
      <c r="H28" s="271" t="s">
        <v>40</v>
      </c>
      <c r="I28" s="215" t="s">
        <v>30</v>
      </c>
      <c r="J28" s="272">
        <f t="shared" si="1"/>
        <v>125</v>
      </c>
      <c r="K28" s="271">
        <v>20</v>
      </c>
      <c r="L28" s="271">
        <v>20</v>
      </c>
      <c r="M28" s="215"/>
      <c r="N28" s="215">
        <v>30</v>
      </c>
      <c r="O28" s="215">
        <v>15</v>
      </c>
      <c r="P28" s="273">
        <v>40</v>
      </c>
      <c r="Q28" s="278" t="s">
        <v>121</v>
      </c>
      <c r="R28" s="180" t="s">
        <v>130</v>
      </c>
    </row>
    <row r="29" spans="1:18" x14ac:dyDescent="0.2">
      <c r="A29" s="53"/>
      <c r="B29" s="55" t="s">
        <v>34</v>
      </c>
      <c r="C29" s="224"/>
      <c r="D29" s="87"/>
      <c r="E29" s="167"/>
      <c r="F29" s="168"/>
      <c r="G29" s="258"/>
      <c r="H29" s="167"/>
      <c r="I29" s="222"/>
      <c r="J29" s="87">
        <f t="shared" ref="J29:P29" si="2">SUM(J23:J28)</f>
        <v>600</v>
      </c>
      <c r="K29" s="167">
        <f t="shared" si="2"/>
        <v>120</v>
      </c>
      <c r="L29" s="167">
        <f t="shared" si="2"/>
        <v>80</v>
      </c>
      <c r="M29" s="167">
        <f t="shared" si="2"/>
        <v>55</v>
      </c>
      <c r="N29" s="167">
        <f t="shared" si="2"/>
        <v>55</v>
      </c>
      <c r="O29" s="167">
        <f t="shared" si="2"/>
        <v>90</v>
      </c>
      <c r="P29" s="168">
        <f t="shared" si="2"/>
        <v>200</v>
      </c>
      <c r="Q29" s="237"/>
      <c r="R29" s="179"/>
    </row>
    <row r="30" spans="1:18" ht="25.5" x14ac:dyDescent="0.2">
      <c r="A30" s="53"/>
      <c r="B30" s="55" t="s">
        <v>35</v>
      </c>
      <c r="C30" s="224"/>
      <c r="D30" s="89"/>
      <c r="E30" s="91"/>
      <c r="F30" s="160"/>
      <c r="G30" s="259">
        <v>4</v>
      </c>
      <c r="H30" s="91"/>
      <c r="I30" s="224"/>
      <c r="J30" s="89"/>
      <c r="K30" s="91"/>
      <c r="L30" s="91"/>
      <c r="M30" s="224"/>
      <c r="N30" s="224"/>
      <c r="O30" s="224"/>
      <c r="P30" s="160"/>
      <c r="Q30" s="237"/>
      <c r="R30" s="179"/>
    </row>
    <row r="31" spans="1:18" ht="25.5" x14ac:dyDescent="0.2">
      <c r="A31" s="53"/>
      <c r="B31" s="55" t="s">
        <v>36</v>
      </c>
      <c r="C31" s="224"/>
      <c r="D31" s="89">
        <v>0</v>
      </c>
      <c r="E31" s="91"/>
      <c r="F31" s="160"/>
      <c r="G31" s="259"/>
      <c r="H31" s="91"/>
      <c r="I31" s="224"/>
      <c r="J31" s="89"/>
      <c r="K31" s="91"/>
      <c r="L31" s="91"/>
      <c r="M31" s="224"/>
      <c r="N31" s="224"/>
      <c r="O31" s="224"/>
      <c r="P31" s="160"/>
      <c r="Q31" s="237"/>
      <c r="R31" s="179"/>
    </row>
    <row r="32" spans="1:18" ht="13.5" thickBot="1" x14ac:dyDescent="0.25">
      <c r="A32" s="59"/>
      <c r="B32" s="60" t="s">
        <v>37</v>
      </c>
      <c r="C32" s="226"/>
      <c r="D32" s="188">
        <f>SUM(D23:D28)</f>
        <v>24</v>
      </c>
      <c r="E32" s="70">
        <f>SUM(E23:E28)</f>
        <v>15</v>
      </c>
      <c r="F32" s="166">
        <f>SUM(F23:F28)</f>
        <v>9</v>
      </c>
      <c r="G32" s="261"/>
      <c r="H32" s="70"/>
      <c r="I32" s="225"/>
      <c r="J32" s="188"/>
      <c r="K32" s="70"/>
      <c r="L32" s="70"/>
      <c r="M32" s="225"/>
      <c r="N32" s="225"/>
      <c r="O32" s="225"/>
      <c r="P32" s="166"/>
      <c r="Q32" s="289"/>
      <c r="R32" s="179"/>
    </row>
    <row r="33" spans="1:18" ht="13.5" thickBot="1" x14ac:dyDescent="0.25">
      <c r="A33" s="44" t="s">
        <v>41</v>
      </c>
      <c r="B33" s="45" t="s">
        <v>42</v>
      </c>
      <c r="C33" s="249"/>
      <c r="D33" s="129"/>
      <c r="E33" s="47"/>
      <c r="F33" s="48"/>
      <c r="G33" s="130"/>
      <c r="H33" s="47"/>
      <c r="I33" s="128"/>
      <c r="J33" s="129"/>
      <c r="K33" s="47"/>
      <c r="L33" s="47"/>
      <c r="M33" s="128"/>
      <c r="N33" s="128"/>
      <c r="O33" s="128"/>
      <c r="P33" s="48"/>
      <c r="Q33" s="328"/>
      <c r="R33" s="179"/>
    </row>
    <row r="34" spans="1:18" ht="13.5" thickBot="1" x14ac:dyDescent="0.25">
      <c r="A34" s="49">
        <v>1</v>
      </c>
      <c r="B34" s="50"/>
      <c r="C34" s="223"/>
      <c r="D34" s="272"/>
      <c r="E34" s="271"/>
      <c r="F34" s="273"/>
      <c r="G34" s="189"/>
      <c r="H34" s="271"/>
      <c r="I34" s="215"/>
      <c r="J34" s="272">
        <f>K34+L34</f>
        <v>0</v>
      </c>
      <c r="K34" s="271"/>
      <c r="L34" s="271"/>
      <c r="M34" s="215"/>
      <c r="N34" s="215"/>
      <c r="O34" s="215"/>
      <c r="P34" s="273"/>
      <c r="Q34" s="329"/>
      <c r="R34" s="179"/>
    </row>
    <row r="35" spans="1:18" x14ac:dyDescent="0.2">
      <c r="A35" s="53"/>
      <c r="B35" s="55" t="s">
        <v>34</v>
      </c>
      <c r="C35" s="224"/>
      <c r="D35" s="87"/>
      <c r="E35" s="167"/>
      <c r="F35" s="168"/>
      <c r="G35" s="258"/>
      <c r="H35" s="167"/>
      <c r="I35" s="222"/>
      <c r="J35" s="87">
        <f>SUM(J34)</f>
        <v>0</v>
      </c>
      <c r="K35" s="167"/>
      <c r="L35" s="167"/>
      <c r="M35" s="222"/>
      <c r="N35" s="222"/>
      <c r="O35" s="222"/>
      <c r="P35" s="168"/>
      <c r="Q35" s="296"/>
      <c r="R35" s="179"/>
    </row>
    <row r="36" spans="1:18" ht="25.5" x14ac:dyDescent="0.2">
      <c r="A36" s="53"/>
      <c r="B36" s="55" t="s">
        <v>35</v>
      </c>
      <c r="C36" s="224"/>
      <c r="D36" s="89"/>
      <c r="E36" s="91"/>
      <c r="F36" s="160"/>
      <c r="G36" s="259"/>
      <c r="H36" s="91"/>
      <c r="I36" s="224"/>
      <c r="J36" s="89"/>
      <c r="K36" s="91"/>
      <c r="L36" s="91"/>
      <c r="M36" s="224"/>
      <c r="N36" s="224"/>
      <c r="O36" s="224"/>
      <c r="P36" s="160"/>
      <c r="Q36" s="296"/>
      <c r="R36" s="179"/>
    </row>
    <row r="37" spans="1:18" ht="25.5" x14ac:dyDescent="0.2">
      <c r="A37" s="53"/>
      <c r="B37" s="55" t="s">
        <v>36</v>
      </c>
      <c r="C37" s="224"/>
      <c r="D37" s="89"/>
      <c r="E37" s="91"/>
      <c r="F37" s="160"/>
      <c r="G37" s="259"/>
      <c r="H37" s="91"/>
      <c r="I37" s="224"/>
      <c r="J37" s="89"/>
      <c r="K37" s="91"/>
      <c r="L37" s="91"/>
      <c r="M37" s="224"/>
      <c r="N37" s="224"/>
      <c r="O37" s="224"/>
      <c r="P37" s="160"/>
      <c r="Q37" s="296"/>
      <c r="R37" s="179"/>
    </row>
    <row r="38" spans="1:18" ht="13.5" thickBot="1" x14ac:dyDescent="0.25">
      <c r="A38" s="59"/>
      <c r="B38" s="60" t="s">
        <v>37</v>
      </c>
      <c r="C38" s="226"/>
      <c r="D38" s="188">
        <f>D34</f>
        <v>0</v>
      </c>
      <c r="E38" s="70">
        <f>E34</f>
        <v>0</v>
      </c>
      <c r="F38" s="166">
        <f>F34</f>
        <v>0</v>
      </c>
      <c r="G38" s="261"/>
      <c r="H38" s="70"/>
      <c r="I38" s="225"/>
      <c r="J38" s="188"/>
      <c r="K38" s="70"/>
      <c r="L38" s="70"/>
      <c r="M38" s="225"/>
      <c r="N38" s="225"/>
      <c r="O38" s="225"/>
      <c r="P38" s="166"/>
      <c r="Q38" s="330"/>
      <c r="R38" s="179"/>
    </row>
    <row r="39" spans="1:18" ht="13.5" thickBot="1" x14ac:dyDescent="0.25">
      <c r="A39" s="44" t="s">
        <v>43</v>
      </c>
      <c r="B39" s="45" t="s">
        <v>47</v>
      </c>
      <c r="C39" s="249"/>
      <c r="D39" s="183"/>
      <c r="E39" s="175"/>
      <c r="F39" s="176"/>
      <c r="G39" s="263"/>
      <c r="H39" s="175"/>
      <c r="I39" s="227"/>
      <c r="J39" s="183"/>
      <c r="K39" s="175"/>
      <c r="L39" s="175"/>
      <c r="M39" s="227"/>
      <c r="N39" s="227"/>
      <c r="O39" s="227"/>
      <c r="P39" s="176"/>
      <c r="Q39" s="328"/>
      <c r="R39" s="179"/>
    </row>
    <row r="40" spans="1:18" ht="25.5" x14ac:dyDescent="0.2">
      <c r="A40" s="49">
        <v>1</v>
      </c>
      <c r="B40" s="186" t="s">
        <v>141</v>
      </c>
      <c r="C40" s="250"/>
      <c r="D40" s="159"/>
      <c r="E40" s="157"/>
      <c r="F40" s="158"/>
      <c r="G40" s="262"/>
      <c r="H40" s="157"/>
      <c r="I40" s="223"/>
      <c r="J40" s="159"/>
      <c r="K40" s="157"/>
      <c r="L40" s="157"/>
      <c r="M40" s="223"/>
      <c r="N40" s="223"/>
      <c r="O40" s="223"/>
      <c r="P40" s="158"/>
      <c r="Q40" s="312"/>
      <c r="R40" s="179"/>
    </row>
    <row r="41" spans="1:18" x14ac:dyDescent="0.2">
      <c r="A41" s="53">
        <v>2</v>
      </c>
      <c r="B41" s="187" t="s">
        <v>86</v>
      </c>
      <c r="C41" s="251"/>
      <c r="D41" s="89"/>
      <c r="E41" s="91"/>
      <c r="F41" s="160"/>
      <c r="G41" s="259"/>
      <c r="H41" s="91"/>
      <c r="I41" s="224"/>
      <c r="J41" s="89"/>
      <c r="K41" s="91"/>
      <c r="L41" s="91"/>
      <c r="M41" s="224"/>
      <c r="N41" s="224"/>
      <c r="O41" s="224"/>
      <c r="P41" s="160"/>
      <c r="Q41" s="296"/>
      <c r="R41" s="179"/>
    </row>
    <row r="42" spans="1:18" ht="13.5" thickBot="1" x14ac:dyDescent="0.25">
      <c r="A42" s="67" t="s">
        <v>45</v>
      </c>
      <c r="B42" s="68" t="s">
        <v>49</v>
      </c>
      <c r="C42" s="225"/>
      <c r="D42" s="188"/>
      <c r="E42" s="70"/>
      <c r="F42" s="166"/>
      <c r="G42" s="261"/>
      <c r="H42" s="70"/>
      <c r="I42" s="225"/>
      <c r="J42" s="188"/>
      <c r="K42" s="70"/>
      <c r="L42" s="70"/>
      <c r="M42" s="225"/>
      <c r="N42" s="225"/>
      <c r="O42" s="225"/>
      <c r="P42" s="166"/>
      <c r="Q42" s="331"/>
      <c r="R42" s="179"/>
    </row>
    <row r="43" spans="1:18" x14ac:dyDescent="0.2">
      <c r="A43" s="387" t="s">
        <v>50</v>
      </c>
      <c r="B43" s="388"/>
      <c r="C43" s="252"/>
      <c r="D43" s="87"/>
      <c r="E43" s="167"/>
      <c r="F43" s="168"/>
      <c r="G43" s="258"/>
      <c r="H43" s="167"/>
      <c r="I43" s="222"/>
      <c r="J43" s="87">
        <f t="shared" ref="J43:P43" si="3">J18+J29+J35</f>
        <v>780</v>
      </c>
      <c r="K43" s="167">
        <f>K18+K29+K35</f>
        <v>160</v>
      </c>
      <c r="L43" s="167">
        <f t="shared" si="3"/>
        <v>140</v>
      </c>
      <c r="M43" s="167">
        <f t="shared" si="3"/>
        <v>55</v>
      </c>
      <c r="N43" s="167">
        <f t="shared" si="3"/>
        <v>55</v>
      </c>
      <c r="O43" s="167">
        <f t="shared" si="3"/>
        <v>120</v>
      </c>
      <c r="P43" s="168">
        <f t="shared" si="3"/>
        <v>250</v>
      </c>
      <c r="Q43" s="1"/>
      <c r="R43" s="179"/>
    </row>
    <row r="44" spans="1:18" ht="13.5" thickBot="1" x14ac:dyDescent="0.25">
      <c r="A44" s="402" t="s">
        <v>51</v>
      </c>
      <c r="B44" s="403"/>
      <c r="C44" s="253"/>
      <c r="D44" s="188">
        <f>SUM(D21,D32,D38,D42)</f>
        <v>30</v>
      </c>
      <c r="E44" s="70">
        <f>SUM(E21,E32,E38,E42)</f>
        <v>18</v>
      </c>
      <c r="F44" s="166">
        <f>SUM(F21,F32,F38,F42)</f>
        <v>12</v>
      </c>
      <c r="G44" s="261">
        <f>G19+G30+G36+G42</f>
        <v>4</v>
      </c>
      <c r="H44" s="70"/>
      <c r="I44" s="225"/>
      <c r="J44" s="188">
        <f>SUM(K43:O43)</f>
        <v>530</v>
      </c>
      <c r="K44" s="70"/>
      <c r="L44" s="70"/>
      <c r="M44" s="225"/>
      <c r="N44" s="225"/>
      <c r="O44" s="225"/>
      <c r="P44" s="166"/>
      <c r="Q44" s="1"/>
      <c r="R44" s="179"/>
    </row>
    <row r="45" spans="1:18" ht="15.75" hidden="1" customHeight="1" x14ac:dyDescent="0.2">
      <c r="A45" s="72"/>
      <c r="B45" s="405"/>
      <c r="C45" s="405"/>
      <c r="D45" s="405"/>
      <c r="E45" s="405"/>
      <c r="F45" s="405"/>
      <c r="G45" s="405"/>
      <c r="H45" s="405"/>
      <c r="I45" s="405"/>
      <c r="J45" s="405"/>
      <c r="K45" s="405"/>
      <c r="L45" s="405"/>
      <c r="M45" s="405"/>
      <c r="N45" s="405"/>
      <c r="O45" s="405"/>
      <c r="P45" s="405"/>
      <c r="Q45" s="405"/>
      <c r="R45" s="179"/>
    </row>
    <row r="46" spans="1:18" ht="13.5" customHeight="1" x14ac:dyDescent="0.2">
      <c r="A46" s="72"/>
      <c r="B46" s="405" t="s">
        <v>222</v>
      </c>
      <c r="C46" s="405"/>
      <c r="D46" s="405"/>
      <c r="E46" s="405"/>
      <c r="F46" s="405"/>
      <c r="G46" s="405"/>
      <c r="H46" s="405"/>
      <c r="I46" s="405"/>
      <c r="J46" s="405"/>
      <c r="K46" s="405"/>
      <c r="L46" s="405"/>
      <c r="M46" s="405"/>
      <c r="N46" s="405"/>
      <c r="O46" s="405"/>
      <c r="P46" s="405"/>
      <c r="Q46" s="405"/>
      <c r="R46" s="179"/>
    </row>
    <row r="47" spans="1:18" ht="13.5" customHeight="1" x14ac:dyDescent="0.2">
      <c r="A47" s="72"/>
      <c r="B47" s="405" t="s">
        <v>229</v>
      </c>
      <c r="C47" s="405"/>
      <c r="D47" s="405"/>
      <c r="E47" s="405"/>
      <c r="F47" s="405"/>
      <c r="G47" s="405"/>
      <c r="H47" s="405"/>
      <c r="I47" s="405"/>
      <c r="J47" s="405"/>
      <c r="K47" s="405"/>
      <c r="L47" s="405"/>
      <c r="M47" s="405"/>
      <c r="N47" s="405"/>
      <c r="O47" s="405"/>
      <c r="P47" s="405"/>
      <c r="Q47" s="405"/>
      <c r="R47" s="179"/>
    </row>
    <row r="48" spans="1:18" ht="13.5" customHeight="1" x14ac:dyDescent="0.2">
      <c r="A48" s="72"/>
      <c r="B48" s="405" t="s">
        <v>52</v>
      </c>
      <c r="C48" s="405"/>
      <c r="D48" s="405"/>
      <c r="E48" s="405"/>
      <c r="F48" s="405"/>
      <c r="G48" s="405"/>
      <c r="H48" s="405"/>
      <c r="I48" s="405"/>
      <c r="J48" s="405"/>
      <c r="K48" s="405"/>
      <c r="L48" s="405"/>
      <c r="M48" s="405"/>
      <c r="N48" s="405"/>
      <c r="O48" s="405"/>
      <c r="P48" s="405"/>
      <c r="Q48" s="405"/>
      <c r="R48" s="179"/>
    </row>
    <row r="49" spans="1:18" x14ac:dyDescent="0.2">
      <c r="A49" s="72"/>
      <c r="B49" s="73" t="s">
        <v>132</v>
      </c>
      <c r="C49" s="401" t="s">
        <v>305</v>
      </c>
      <c r="D49" s="401"/>
      <c r="E49" s="401"/>
      <c r="F49" s="401"/>
      <c r="G49" s="401"/>
      <c r="H49" s="401"/>
      <c r="I49" s="401"/>
      <c r="J49" s="401"/>
      <c r="K49" s="401"/>
      <c r="L49" s="401"/>
      <c r="M49" s="401"/>
      <c r="N49" s="401"/>
      <c r="O49" s="401"/>
      <c r="P49" s="401"/>
      <c r="Q49" s="401"/>
      <c r="R49" s="179"/>
    </row>
    <row r="50" spans="1:18" ht="21.75" customHeight="1" thickBot="1" x14ac:dyDescent="0.3">
      <c r="A50" s="76"/>
      <c r="B50" s="404" t="s">
        <v>53</v>
      </c>
      <c r="C50" s="404"/>
      <c r="D50" s="404"/>
      <c r="Q50" s="1"/>
      <c r="R50" s="179"/>
    </row>
    <row r="51" spans="1:18" x14ac:dyDescent="0.2">
      <c r="A51" s="7" t="s">
        <v>2</v>
      </c>
      <c r="B51" s="8"/>
      <c r="C51" s="240"/>
      <c r="D51" s="384" t="s">
        <v>3</v>
      </c>
      <c r="E51" s="385"/>
      <c r="F51" s="386"/>
      <c r="G51" s="254" t="s">
        <v>4</v>
      </c>
      <c r="H51" s="9" t="s">
        <v>5</v>
      </c>
      <c r="I51" s="10" t="s">
        <v>6</v>
      </c>
      <c r="J51" s="384" t="s">
        <v>7</v>
      </c>
      <c r="K51" s="385"/>
      <c r="L51" s="385"/>
      <c r="M51" s="385"/>
      <c r="N51" s="385"/>
      <c r="O51" s="385"/>
      <c r="P51" s="386"/>
      <c r="Q51" s="11" t="s">
        <v>8</v>
      </c>
      <c r="R51" s="181"/>
    </row>
    <row r="52" spans="1:18" ht="12.75" customHeight="1" x14ac:dyDescent="0.2">
      <c r="A52" s="13"/>
      <c r="B52" s="14" t="s">
        <v>9</v>
      </c>
      <c r="C52" s="15" t="s">
        <v>10</v>
      </c>
      <c r="D52" s="16" t="s">
        <v>11</v>
      </c>
      <c r="E52" s="395" t="s">
        <v>226</v>
      </c>
      <c r="F52" s="398" t="s">
        <v>227</v>
      </c>
      <c r="G52" s="255" t="s">
        <v>12</v>
      </c>
      <c r="H52" s="18" t="s">
        <v>13</v>
      </c>
      <c r="I52" s="19" t="s">
        <v>14</v>
      </c>
      <c r="J52" s="20" t="s">
        <v>11</v>
      </c>
      <c r="K52" s="392" t="s">
        <v>15</v>
      </c>
      <c r="L52" s="393"/>
      <c r="M52" s="393"/>
      <c r="N52" s="393"/>
      <c r="O52" s="394"/>
      <c r="P52" s="389" t="s">
        <v>218</v>
      </c>
      <c r="Q52" s="22" t="s">
        <v>16</v>
      </c>
      <c r="R52" s="179"/>
    </row>
    <row r="53" spans="1:18" ht="32.25" x14ac:dyDescent="0.2">
      <c r="A53" s="23"/>
      <c r="B53" s="14" t="s">
        <v>17</v>
      </c>
      <c r="C53" s="15"/>
      <c r="D53" s="16"/>
      <c r="E53" s="396"/>
      <c r="F53" s="399"/>
      <c r="G53" s="255" t="s">
        <v>18</v>
      </c>
      <c r="H53" s="18"/>
      <c r="I53" s="19" t="s">
        <v>19</v>
      </c>
      <c r="J53" s="25"/>
      <c r="K53" s="92" t="s">
        <v>20</v>
      </c>
      <c r="L53" s="320" t="s">
        <v>228</v>
      </c>
      <c r="M53" s="321" t="s">
        <v>225</v>
      </c>
      <c r="N53" s="92" t="s">
        <v>224</v>
      </c>
      <c r="O53" s="92" t="s">
        <v>219</v>
      </c>
      <c r="P53" s="390"/>
      <c r="Q53" s="26" t="s">
        <v>21</v>
      </c>
      <c r="R53" s="179"/>
    </row>
    <row r="54" spans="1:18" x14ac:dyDescent="0.2">
      <c r="A54" s="27"/>
      <c r="B54" s="14"/>
      <c r="D54" s="16"/>
      <c r="E54" s="396"/>
      <c r="F54" s="399"/>
      <c r="G54" s="255" t="s">
        <v>22</v>
      </c>
      <c r="I54" s="19" t="s">
        <v>23</v>
      </c>
      <c r="J54" s="25"/>
      <c r="K54" s="28"/>
      <c r="L54" s="17"/>
      <c r="M54" s="24"/>
      <c r="N54" s="24"/>
      <c r="O54" s="24"/>
      <c r="P54" s="390"/>
      <c r="Q54" s="26" t="s">
        <v>24</v>
      </c>
      <c r="R54" s="179"/>
    </row>
    <row r="55" spans="1:18" x14ac:dyDescent="0.2">
      <c r="A55" s="27"/>
      <c r="B55" s="29"/>
      <c r="D55" s="16"/>
      <c r="E55" s="396"/>
      <c r="F55" s="399"/>
      <c r="G55" s="255" t="s">
        <v>25</v>
      </c>
      <c r="H55" s="18"/>
      <c r="I55" s="19" t="s">
        <v>116</v>
      </c>
      <c r="J55" s="30"/>
      <c r="K55" s="28"/>
      <c r="L55" s="31"/>
      <c r="M55" s="214"/>
      <c r="N55" s="214"/>
      <c r="O55" s="214"/>
      <c r="P55" s="390"/>
      <c r="Q55" s="22"/>
      <c r="R55" s="179"/>
    </row>
    <row r="56" spans="1:18" ht="13.5" thickBot="1" x14ac:dyDescent="0.25">
      <c r="A56" s="33"/>
      <c r="B56" s="34"/>
      <c r="C56" s="324"/>
      <c r="D56" s="35"/>
      <c r="E56" s="397"/>
      <c r="F56" s="400"/>
      <c r="G56" s="256"/>
      <c r="H56" s="325"/>
      <c r="I56" s="35"/>
      <c r="J56" s="36"/>
      <c r="K56" s="37"/>
      <c r="L56" s="38"/>
      <c r="M56" s="220"/>
      <c r="N56" s="220"/>
      <c r="O56" s="220"/>
      <c r="P56" s="391"/>
      <c r="Q56" s="40"/>
      <c r="R56" s="179"/>
    </row>
    <row r="57" spans="1:18" ht="13.5" thickBot="1" x14ac:dyDescent="0.25">
      <c r="A57" s="41"/>
      <c r="B57" s="42" t="s">
        <v>26</v>
      </c>
      <c r="C57" s="266"/>
      <c r="D57" s="30"/>
      <c r="E57" s="31"/>
      <c r="F57" s="32"/>
      <c r="G57" s="28"/>
      <c r="H57" s="31"/>
      <c r="I57" s="214"/>
      <c r="J57" s="264"/>
      <c r="K57" s="165"/>
      <c r="L57" s="165"/>
      <c r="M57" s="221"/>
      <c r="N57" s="221"/>
      <c r="O57" s="221"/>
      <c r="P57" s="115"/>
      <c r="Q57" s="327"/>
      <c r="R57" s="179"/>
    </row>
    <row r="58" spans="1:18" ht="13.5" thickBot="1" x14ac:dyDescent="0.25">
      <c r="A58" s="44" t="s">
        <v>27</v>
      </c>
      <c r="B58" s="45" t="s">
        <v>28</v>
      </c>
      <c r="C58" s="249"/>
      <c r="D58" s="129"/>
      <c r="E58" s="47"/>
      <c r="F58" s="48"/>
      <c r="G58" s="130"/>
      <c r="H58" s="47"/>
      <c r="I58" s="128"/>
      <c r="J58" s="129"/>
      <c r="K58" s="47"/>
      <c r="L58" s="47"/>
      <c r="M58" s="128"/>
      <c r="N58" s="128"/>
      <c r="O58" s="128"/>
      <c r="P58" s="48"/>
      <c r="Q58" s="328"/>
      <c r="R58" s="179"/>
    </row>
    <row r="59" spans="1:18" x14ac:dyDescent="0.2">
      <c r="A59" s="49">
        <v>1</v>
      </c>
      <c r="B59" s="194" t="s">
        <v>113</v>
      </c>
      <c r="C59" s="216">
        <v>2</v>
      </c>
      <c r="D59" s="159">
        <f>E59+F59</f>
        <v>2</v>
      </c>
      <c r="E59" s="157">
        <v>1</v>
      </c>
      <c r="F59" s="158">
        <v>1</v>
      </c>
      <c r="G59" s="262"/>
      <c r="H59" s="157" t="s">
        <v>29</v>
      </c>
      <c r="I59" s="223" t="s">
        <v>30</v>
      </c>
      <c r="J59" s="159">
        <f>SUM(K59:P59)</f>
        <v>50</v>
      </c>
      <c r="K59" s="157"/>
      <c r="L59" s="157">
        <v>30</v>
      </c>
      <c r="M59" s="223"/>
      <c r="N59" s="223"/>
      <c r="O59" s="223">
        <v>10</v>
      </c>
      <c r="P59" s="158">
        <v>10</v>
      </c>
      <c r="Q59" s="278" t="s">
        <v>31</v>
      </c>
      <c r="R59" s="180" t="s">
        <v>126</v>
      </c>
    </row>
    <row r="60" spans="1:18" x14ac:dyDescent="0.2">
      <c r="A60" s="49">
        <v>2</v>
      </c>
      <c r="B60" s="170" t="s">
        <v>112</v>
      </c>
      <c r="C60" s="140">
        <v>2</v>
      </c>
      <c r="D60" s="159"/>
      <c r="E60" s="91"/>
      <c r="F60" s="160"/>
      <c r="G60" s="259"/>
      <c r="H60" s="157" t="s">
        <v>29</v>
      </c>
      <c r="I60" s="223" t="s">
        <v>30</v>
      </c>
      <c r="J60" s="159">
        <f>SUM(K60:P60)</f>
        <v>30</v>
      </c>
      <c r="K60" s="91"/>
      <c r="L60" s="91">
        <v>30</v>
      </c>
      <c r="M60" s="224"/>
      <c r="N60" s="224"/>
      <c r="O60" s="224"/>
      <c r="P60" s="160"/>
      <c r="Q60" s="278" t="s">
        <v>31</v>
      </c>
      <c r="R60" s="180" t="s">
        <v>127</v>
      </c>
    </row>
    <row r="61" spans="1:18" x14ac:dyDescent="0.2">
      <c r="A61" s="53">
        <v>3</v>
      </c>
      <c r="B61" s="195" t="s">
        <v>131</v>
      </c>
      <c r="C61" s="140">
        <v>2</v>
      </c>
      <c r="D61" s="159">
        <f>E61+F61</f>
        <v>2</v>
      </c>
      <c r="E61" s="91">
        <v>1</v>
      </c>
      <c r="F61" s="160">
        <v>1</v>
      </c>
      <c r="G61" s="259"/>
      <c r="H61" s="157" t="s">
        <v>29</v>
      </c>
      <c r="I61" s="223" t="s">
        <v>44</v>
      </c>
      <c r="J61" s="159">
        <f>SUM(K61:P61)</f>
        <v>50</v>
      </c>
      <c r="K61" s="91">
        <v>20</v>
      </c>
      <c r="L61" s="91"/>
      <c r="M61" s="224"/>
      <c r="N61" s="224"/>
      <c r="O61" s="224">
        <v>10</v>
      </c>
      <c r="P61" s="160">
        <v>20</v>
      </c>
      <c r="Q61" s="278" t="s">
        <v>31</v>
      </c>
      <c r="R61" s="180" t="s">
        <v>128</v>
      </c>
    </row>
    <row r="62" spans="1:18" ht="17.25" customHeight="1" thickBot="1" x14ac:dyDescent="0.25">
      <c r="A62" s="53"/>
      <c r="B62" s="184" t="s">
        <v>133</v>
      </c>
      <c r="C62" s="140">
        <v>2</v>
      </c>
      <c r="D62" s="174">
        <v>4</v>
      </c>
      <c r="E62" s="105">
        <v>2.2000000000000002</v>
      </c>
      <c r="F62" s="119">
        <v>1.8</v>
      </c>
      <c r="G62" s="260"/>
      <c r="H62" s="271" t="s">
        <v>29</v>
      </c>
      <c r="I62" s="215" t="s">
        <v>30</v>
      </c>
      <c r="J62" s="272">
        <f>SUM(K62:P62)</f>
        <v>100</v>
      </c>
      <c r="K62" s="105">
        <v>10</v>
      </c>
      <c r="L62" s="105"/>
      <c r="M62" s="226">
        <v>30</v>
      </c>
      <c r="N62" s="226"/>
      <c r="O62" s="226">
        <v>15</v>
      </c>
      <c r="P62" s="119">
        <v>45</v>
      </c>
      <c r="Q62" s="278" t="s">
        <v>121</v>
      </c>
      <c r="R62" s="180" t="s">
        <v>134</v>
      </c>
    </row>
    <row r="63" spans="1:18" x14ac:dyDescent="0.2">
      <c r="A63" s="53"/>
      <c r="B63" s="55" t="s">
        <v>34</v>
      </c>
      <c r="C63" s="267"/>
      <c r="D63" s="87"/>
      <c r="E63" s="167"/>
      <c r="F63" s="168"/>
      <c r="G63" s="258"/>
      <c r="H63" s="167"/>
      <c r="I63" s="222"/>
      <c r="J63" s="87">
        <f t="shared" ref="J63:P63" si="4">SUM(J59:J62)</f>
        <v>230</v>
      </c>
      <c r="K63" s="167">
        <f t="shared" si="4"/>
        <v>30</v>
      </c>
      <c r="L63" s="167">
        <f t="shared" si="4"/>
        <v>60</v>
      </c>
      <c r="M63" s="167">
        <f t="shared" si="4"/>
        <v>30</v>
      </c>
      <c r="N63" s="167">
        <f t="shared" si="4"/>
        <v>0</v>
      </c>
      <c r="O63" s="167">
        <f t="shared" si="4"/>
        <v>35</v>
      </c>
      <c r="P63" s="168">
        <f t="shared" si="4"/>
        <v>75</v>
      </c>
      <c r="Q63" s="237"/>
      <c r="R63" s="179"/>
    </row>
    <row r="64" spans="1:18" ht="25.5" x14ac:dyDescent="0.2">
      <c r="A64" s="53"/>
      <c r="B64" s="55" t="s">
        <v>35</v>
      </c>
      <c r="C64" s="267"/>
      <c r="D64" s="89"/>
      <c r="E64" s="91"/>
      <c r="F64" s="160"/>
      <c r="G64" s="259">
        <f>SUM(G59:G61)</f>
        <v>0</v>
      </c>
      <c r="H64" s="91"/>
      <c r="I64" s="224"/>
      <c r="J64" s="89"/>
      <c r="K64" s="91"/>
      <c r="L64" s="91"/>
      <c r="M64" s="224"/>
      <c r="N64" s="224"/>
      <c r="O64" s="224"/>
      <c r="P64" s="160"/>
      <c r="Q64" s="237"/>
      <c r="R64" s="179"/>
    </row>
    <row r="65" spans="1:18" ht="25.5" x14ac:dyDescent="0.2">
      <c r="A65" s="53"/>
      <c r="B65" s="55" t="s">
        <v>36</v>
      </c>
      <c r="C65" s="267"/>
      <c r="D65" s="89">
        <f>D61</f>
        <v>2</v>
      </c>
      <c r="E65" s="91"/>
      <c r="F65" s="160"/>
      <c r="G65" s="259"/>
      <c r="H65" s="91"/>
      <c r="I65" s="224"/>
      <c r="J65" s="89"/>
      <c r="K65" s="91"/>
      <c r="L65" s="91"/>
      <c r="M65" s="224"/>
      <c r="N65" s="224"/>
      <c r="O65" s="224"/>
      <c r="P65" s="160"/>
      <c r="Q65" s="237"/>
      <c r="R65" s="179"/>
    </row>
    <row r="66" spans="1:18" ht="13.5" thickBot="1" x14ac:dyDescent="0.25">
      <c r="A66" s="59"/>
      <c r="B66" s="60" t="s">
        <v>37</v>
      </c>
      <c r="C66" s="268"/>
      <c r="D66" s="188">
        <f>SUM(D59:D62)</f>
        <v>8</v>
      </c>
      <c r="E66" s="70">
        <f>SUM(E59:E62)</f>
        <v>4.2</v>
      </c>
      <c r="F66" s="166">
        <f>SUM(F59:F62)</f>
        <v>3.8</v>
      </c>
      <c r="G66" s="261"/>
      <c r="H66" s="70"/>
      <c r="I66" s="225"/>
      <c r="J66" s="188"/>
      <c r="K66" s="70"/>
      <c r="L66" s="70"/>
      <c r="M66" s="225"/>
      <c r="N66" s="225"/>
      <c r="O66" s="225"/>
      <c r="P66" s="166"/>
      <c r="Q66" s="289"/>
      <c r="R66" s="179"/>
    </row>
    <row r="67" spans="1:18" ht="13.5" thickBot="1" x14ac:dyDescent="0.25">
      <c r="A67" s="44" t="s">
        <v>38</v>
      </c>
      <c r="B67" s="45" t="s">
        <v>39</v>
      </c>
      <c r="C67" s="249"/>
      <c r="D67" s="78"/>
      <c r="E67" s="65"/>
      <c r="F67" s="176"/>
      <c r="G67" s="263"/>
      <c r="H67" s="175"/>
      <c r="I67" s="227"/>
      <c r="J67" s="183"/>
      <c r="K67" s="175"/>
      <c r="L67" s="175"/>
      <c r="M67" s="227"/>
      <c r="N67" s="227"/>
      <c r="O67" s="227"/>
      <c r="P67" s="176"/>
      <c r="Q67" s="332"/>
      <c r="R67" s="179"/>
    </row>
    <row r="68" spans="1:18" ht="12.75" customHeight="1" x14ac:dyDescent="0.2">
      <c r="A68" s="49">
        <v>1</v>
      </c>
      <c r="B68" s="173" t="s">
        <v>135</v>
      </c>
      <c r="C68" s="216">
        <v>2</v>
      </c>
      <c r="D68" s="87">
        <f>E68+F68</f>
        <v>5</v>
      </c>
      <c r="E68" s="167">
        <v>3</v>
      </c>
      <c r="F68" s="168">
        <v>2</v>
      </c>
      <c r="G68" s="258"/>
      <c r="H68" s="167" t="s">
        <v>40</v>
      </c>
      <c r="I68" s="222" t="s">
        <v>30</v>
      </c>
      <c r="J68" s="87">
        <f>SUM(K68:P68)</f>
        <v>125</v>
      </c>
      <c r="K68" s="167">
        <v>20</v>
      </c>
      <c r="L68" s="167">
        <v>40</v>
      </c>
      <c r="M68" s="222"/>
      <c r="N68" s="222"/>
      <c r="O68" s="222">
        <v>15</v>
      </c>
      <c r="P68" s="168">
        <v>50</v>
      </c>
      <c r="Q68" s="278" t="s">
        <v>31</v>
      </c>
      <c r="R68" s="180" t="s">
        <v>239</v>
      </c>
    </row>
    <row r="69" spans="1:18" x14ac:dyDescent="0.2">
      <c r="A69" s="49"/>
      <c r="B69" s="173" t="s">
        <v>0</v>
      </c>
      <c r="C69" s="223">
        <v>1</v>
      </c>
      <c r="D69" s="159">
        <v>4</v>
      </c>
      <c r="E69" s="157">
        <v>3</v>
      </c>
      <c r="F69" s="158">
        <v>1</v>
      </c>
      <c r="G69" s="262"/>
      <c r="H69" s="157" t="s">
        <v>29</v>
      </c>
      <c r="I69" s="223" t="s">
        <v>30</v>
      </c>
      <c r="J69" s="159">
        <f>SUM(K69:P69)</f>
        <v>100</v>
      </c>
      <c r="K69" s="157">
        <v>30</v>
      </c>
      <c r="L69" s="157">
        <v>30</v>
      </c>
      <c r="M69" s="223"/>
      <c r="N69" s="223"/>
      <c r="O69" s="223">
        <v>15</v>
      </c>
      <c r="P69" s="158">
        <v>25</v>
      </c>
      <c r="Q69" s="278" t="s">
        <v>31</v>
      </c>
      <c r="R69" s="180"/>
    </row>
    <row r="70" spans="1:18" ht="13.5" thickBot="1" x14ac:dyDescent="0.25">
      <c r="A70" s="53">
        <v>2</v>
      </c>
      <c r="B70" s="185" t="s">
        <v>137</v>
      </c>
      <c r="C70" s="140">
        <v>2</v>
      </c>
      <c r="D70" s="274">
        <f>E70+F70</f>
        <v>5</v>
      </c>
      <c r="E70" s="70">
        <v>3</v>
      </c>
      <c r="F70" s="166">
        <v>2</v>
      </c>
      <c r="G70" s="261">
        <v>2</v>
      </c>
      <c r="H70" s="70" t="s">
        <v>40</v>
      </c>
      <c r="I70" s="225" t="s">
        <v>30</v>
      </c>
      <c r="J70" s="274">
        <f>SUM(K70:P70)</f>
        <v>125</v>
      </c>
      <c r="K70" s="70">
        <v>25</v>
      </c>
      <c r="L70" s="70">
        <v>30</v>
      </c>
      <c r="M70" s="225"/>
      <c r="N70" s="225"/>
      <c r="O70" s="225">
        <v>15</v>
      </c>
      <c r="P70" s="166">
        <v>55</v>
      </c>
      <c r="Q70" s="237" t="s">
        <v>31</v>
      </c>
      <c r="R70" s="180" t="s">
        <v>139</v>
      </c>
    </row>
    <row r="71" spans="1:18" x14ac:dyDescent="0.2">
      <c r="A71" s="53"/>
      <c r="B71" s="55" t="s">
        <v>34</v>
      </c>
      <c r="C71" s="140"/>
      <c r="D71" s="159"/>
      <c r="E71" s="157"/>
      <c r="F71" s="158"/>
      <c r="G71" s="262"/>
      <c r="H71" s="157"/>
      <c r="I71" s="223"/>
      <c r="J71" s="159">
        <f t="shared" ref="J71:P71" si="5">SUM(J68:J70)</f>
        <v>350</v>
      </c>
      <c r="K71" s="157">
        <f t="shared" si="5"/>
        <v>75</v>
      </c>
      <c r="L71" s="157">
        <f t="shared" si="5"/>
        <v>100</v>
      </c>
      <c r="M71" s="157">
        <f t="shared" si="5"/>
        <v>0</v>
      </c>
      <c r="N71" s="157">
        <f t="shared" si="5"/>
        <v>0</v>
      </c>
      <c r="O71" s="157">
        <f t="shared" si="5"/>
        <v>45</v>
      </c>
      <c r="P71" s="158">
        <f t="shared" si="5"/>
        <v>130</v>
      </c>
      <c r="Q71" s="237"/>
      <c r="R71" s="179"/>
    </row>
    <row r="72" spans="1:18" ht="25.5" x14ac:dyDescent="0.2">
      <c r="A72" s="53"/>
      <c r="B72" s="55" t="s">
        <v>35</v>
      </c>
      <c r="C72" s="140"/>
      <c r="D72" s="89"/>
      <c r="E72" s="91"/>
      <c r="F72" s="160"/>
      <c r="G72" s="259">
        <f>SUM(G68:G70)</f>
        <v>2</v>
      </c>
      <c r="H72" s="91"/>
      <c r="I72" s="224"/>
      <c r="J72" s="89"/>
      <c r="K72" s="91"/>
      <c r="L72" s="91"/>
      <c r="M72" s="224"/>
      <c r="N72" s="224"/>
      <c r="O72" s="224"/>
      <c r="P72" s="160"/>
      <c r="Q72" s="237"/>
      <c r="R72" s="179"/>
    </row>
    <row r="73" spans="1:18" ht="25.5" x14ac:dyDescent="0.2">
      <c r="A73" s="53"/>
      <c r="B73" s="55" t="s">
        <v>36</v>
      </c>
      <c r="C73" s="140"/>
      <c r="D73" s="89"/>
      <c r="E73" s="91"/>
      <c r="F73" s="160"/>
      <c r="G73" s="259"/>
      <c r="H73" s="91"/>
      <c r="I73" s="224"/>
      <c r="J73" s="89"/>
      <c r="K73" s="91"/>
      <c r="L73" s="91"/>
      <c r="M73" s="224"/>
      <c r="N73" s="224"/>
      <c r="O73" s="224"/>
      <c r="P73" s="160"/>
      <c r="Q73" s="237"/>
      <c r="R73" s="179"/>
    </row>
    <row r="74" spans="1:18" ht="13.5" thickBot="1" x14ac:dyDescent="0.25">
      <c r="A74" s="59"/>
      <c r="B74" s="60" t="s">
        <v>37</v>
      </c>
      <c r="C74" s="229"/>
      <c r="D74" s="174">
        <f>SUM(D68:D70)</f>
        <v>14</v>
      </c>
      <c r="E74" s="105">
        <f>SUM(E68:E70)</f>
        <v>9</v>
      </c>
      <c r="F74" s="119">
        <f>SUM(F68:F70)</f>
        <v>5</v>
      </c>
      <c r="G74" s="260"/>
      <c r="H74" s="105"/>
      <c r="I74" s="226"/>
      <c r="J74" s="174"/>
      <c r="K74" s="105"/>
      <c r="L74" s="105"/>
      <c r="M74" s="226"/>
      <c r="N74" s="226"/>
      <c r="O74" s="226"/>
      <c r="P74" s="119"/>
      <c r="Q74" s="289"/>
      <c r="R74" s="179"/>
    </row>
    <row r="75" spans="1:18" s="74" customFormat="1" ht="13.5" thickBot="1" x14ac:dyDescent="0.25">
      <c r="A75" s="44" t="s">
        <v>41</v>
      </c>
      <c r="B75" s="45" t="s">
        <v>42</v>
      </c>
      <c r="C75" s="249"/>
      <c r="D75" s="78"/>
      <c r="E75" s="65"/>
      <c r="F75" s="77"/>
      <c r="G75" s="270"/>
      <c r="H75" s="65"/>
      <c r="I75" s="228"/>
      <c r="J75" s="78"/>
      <c r="K75" s="65"/>
      <c r="L75" s="65"/>
      <c r="M75" s="228"/>
      <c r="N75" s="228"/>
      <c r="O75" s="228"/>
      <c r="P75" s="77"/>
      <c r="Q75" s="333"/>
      <c r="R75" s="182"/>
    </row>
    <row r="76" spans="1:18" ht="12.75" customHeight="1" x14ac:dyDescent="0.2">
      <c r="A76" s="49">
        <v>1</v>
      </c>
      <c r="B76" s="173" t="s">
        <v>138</v>
      </c>
      <c r="C76" s="216">
        <v>2</v>
      </c>
      <c r="D76" s="87">
        <v>4</v>
      </c>
      <c r="E76" s="167">
        <v>2</v>
      </c>
      <c r="F76" s="168">
        <v>2</v>
      </c>
      <c r="G76" s="258">
        <v>2</v>
      </c>
      <c r="H76" s="167" t="s">
        <v>40</v>
      </c>
      <c r="I76" s="222" t="s">
        <v>30</v>
      </c>
      <c r="J76" s="87">
        <f>SUM(K76:P76)</f>
        <v>100</v>
      </c>
      <c r="K76" s="167">
        <v>20</v>
      </c>
      <c r="L76" s="167">
        <v>10</v>
      </c>
      <c r="M76" s="222">
        <v>20</v>
      </c>
      <c r="N76" s="222"/>
      <c r="O76" s="222">
        <v>15</v>
      </c>
      <c r="P76" s="168">
        <v>35</v>
      </c>
      <c r="Q76" s="278" t="s">
        <v>175</v>
      </c>
      <c r="R76" s="180" t="s">
        <v>142</v>
      </c>
    </row>
    <row r="77" spans="1:18" ht="15" customHeight="1" thickBot="1" x14ac:dyDescent="0.25">
      <c r="A77" s="53">
        <v>2</v>
      </c>
      <c r="B77" s="184" t="s">
        <v>140</v>
      </c>
      <c r="C77" s="140">
        <v>2</v>
      </c>
      <c r="D77" s="188">
        <v>4</v>
      </c>
      <c r="E77" s="70">
        <v>2</v>
      </c>
      <c r="F77" s="166">
        <v>2</v>
      </c>
      <c r="G77" s="261">
        <v>4</v>
      </c>
      <c r="H77" s="70" t="s">
        <v>29</v>
      </c>
      <c r="I77" s="225" t="s">
        <v>30</v>
      </c>
      <c r="J77" s="274">
        <f>SUM(K77:P77)</f>
        <v>100</v>
      </c>
      <c r="K77" s="70">
        <v>15</v>
      </c>
      <c r="L77" s="70">
        <v>10</v>
      </c>
      <c r="M77" s="225"/>
      <c r="N77" s="225">
        <v>20</v>
      </c>
      <c r="O77" s="225">
        <v>15</v>
      </c>
      <c r="P77" s="166">
        <v>40</v>
      </c>
      <c r="Q77" s="237" t="s">
        <v>185</v>
      </c>
      <c r="R77" s="180" t="s">
        <v>143</v>
      </c>
    </row>
    <row r="78" spans="1:18" x14ac:dyDescent="0.2">
      <c r="A78" s="53"/>
      <c r="B78" s="55" t="s">
        <v>34</v>
      </c>
      <c r="C78" s="140"/>
      <c r="D78" s="159"/>
      <c r="E78" s="157"/>
      <c r="F78" s="158"/>
      <c r="G78" s="262"/>
      <c r="H78" s="157"/>
      <c r="I78" s="223"/>
      <c r="J78" s="159">
        <f t="shared" ref="J78:P78" si="6">SUM(J76:J77)</f>
        <v>200</v>
      </c>
      <c r="K78" s="157">
        <f t="shared" si="6"/>
        <v>35</v>
      </c>
      <c r="L78" s="157">
        <f t="shared" si="6"/>
        <v>20</v>
      </c>
      <c r="M78" s="157">
        <f t="shared" si="6"/>
        <v>20</v>
      </c>
      <c r="N78" s="157">
        <f t="shared" si="6"/>
        <v>20</v>
      </c>
      <c r="O78" s="157">
        <f t="shared" si="6"/>
        <v>30</v>
      </c>
      <c r="P78" s="158">
        <f t="shared" si="6"/>
        <v>75</v>
      </c>
      <c r="Q78" s="237"/>
      <c r="R78" s="179"/>
    </row>
    <row r="79" spans="1:18" ht="25.5" x14ac:dyDescent="0.2">
      <c r="A79" s="53"/>
      <c r="B79" s="55" t="s">
        <v>35</v>
      </c>
      <c r="C79" s="140"/>
      <c r="D79" s="89"/>
      <c r="E79" s="91"/>
      <c r="F79" s="160"/>
      <c r="G79" s="259">
        <f>SUM(G76:G77)</f>
        <v>6</v>
      </c>
      <c r="H79" s="91"/>
      <c r="I79" s="224"/>
      <c r="J79" s="89"/>
      <c r="K79" s="91"/>
      <c r="L79" s="91"/>
      <c r="M79" s="224"/>
      <c r="N79" s="224"/>
      <c r="O79" s="224"/>
      <c r="P79" s="160"/>
      <c r="Q79" s="237"/>
      <c r="R79" s="179"/>
    </row>
    <row r="80" spans="1:18" ht="25.5" x14ac:dyDescent="0.2">
      <c r="A80" s="53"/>
      <c r="B80" s="55" t="s">
        <v>36</v>
      </c>
      <c r="C80" s="140"/>
      <c r="D80" s="89"/>
      <c r="E80" s="91"/>
      <c r="F80" s="160"/>
      <c r="G80" s="259"/>
      <c r="H80" s="91"/>
      <c r="I80" s="224"/>
      <c r="J80" s="89"/>
      <c r="K80" s="91"/>
      <c r="L80" s="91"/>
      <c r="M80" s="224"/>
      <c r="N80" s="224"/>
      <c r="O80" s="224"/>
      <c r="P80" s="160"/>
      <c r="Q80" s="237"/>
      <c r="R80" s="179"/>
    </row>
    <row r="81" spans="1:18" ht="13.5" thickBot="1" x14ac:dyDescent="0.25">
      <c r="A81" s="59"/>
      <c r="B81" s="60" t="s">
        <v>37</v>
      </c>
      <c r="C81" s="229"/>
      <c r="D81" s="174">
        <f>SUM(D76:D77)</f>
        <v>8</v>
      </c>
      <c r="E81" s="105">
        <f>SUM(E76:E77)</f>
        <v>4</v>
      </c>
      <c r="F81" s="119">
        <f>SUM(F76:F77)</f>
        <v>4</v>
      </c>
      <c r="G81" s="260"/>
      <c r="H81" s="105"/>
      <c r="I81" s="226"/>
      <c r="J81" s="174"/>
      <c r="K81" s="105"/>
      <c r="L81" s="105"/>
      <c r="M81" s="226"/>
      <c r="N81" s="226"/>
      <c r="O81" s="226"/>
      <c r="P81" s="119"/>
      <c r="Q81" s="289"/>
      <c r="R81" s="179"/>
    </row>
    <row r="82" spans="1:18" ht="13.5" thickBot="1" x14ac:dyDescent="0.25">
      <c r="A82" s="44" t="s">
        <v>43</v>
      </c>
      <c r="B82" s="45" t="s">
        <v>47</v>
      </c>
      <c r="C82" s="249"/>
      <c r="D82" s="183"/>
      <c r="E82" s="175"/>
      <c r="F82" s="176"/>
      <c r="G82" s="263"/>
      <c r="H82" s="175"/>
      <c r="I82" s="227"/>
      <c r="J82" s="183"/>
      <c r="K82" s="175"/>
      <c r="L82" s="175"/>
      <c r="M82" s="227"/>
      <c r="N82" s="227"/>
      <c r="O82" s="227"/>
      <c r="P82" s="176"/>
      <c r="Q82" s="332"/>
      <c r="R82" s="179"/>
    </row>
    <row r="83" spans="1:18" ht="25.5" x14ac:dyDescent="0.2">
      <c r="A83" s="49">
        <v>1</v>
      </c>
      <c r="B83" s="186" t="s">
        <v>141</v>
      </c>
      <c r="C83" s="216"/>
      <c r="D83" s="159"/>
      <c r="E83" s="157"/>
      <c r="F83" s="158"/>
      <c r="G83" s="262"/>
      <c r="H83" s="157"/>
      <c r="I83" s="223"/>
      <c r="J83" s="159"/>
      <c r="K83" s="157"/>
      <c r="L83" s="157"/>
      <c r="M83" s="223"/>
      <c r="N83" s="223"/>
      <c r="O83" s="223"/>
      <c r="P83" s="158"/>
      <c r="Q83" s="278"/>
      <c r="R83" s="179"/>
    </row>
    <row r="84" spans="1:18" x14ac:dyDescent="0.2">
      <c r="A84" s="53">
        <v>2</v>
      </c>
      <c r="B84" s="187" t="s">
        <v>86</v>
      </c>
      <c r="C84" s="140"/>
      <c r="D84" s="89"/>
      <c r="E84" s="91"/>
      <c r="F84" s="160"/>
      <c r="G84" s="259"/>
      <c r="H84" s="91"/>
      <c r="I84" s="224"/>
      <c r="J84" s="89"/>
      <c r="K84" s="91"/>
      <c r="L84" s="91"/>
      <c r="M84" s="224"/>
      <c r="N84" s="224"/>
      <c r="O84" s="224"/>
      <c r="P84" s="160"/>
      <c r="Q84" s="237"/>
      <c r="R84" s="179"/>
    </row>
    <row r="85" spans="1:18" ht="17.25" customHeight="1" thickBot="1" x14ac:dyDescent="0.25">
      <c r="A85" s="156" t="s">
        <v>45</v>
      </c>
      <c r="B85" s="68" t="s">
        <v>49</v>
      </c>
      <c r="C85" s="269"/>
      <c r="D85" s="188"/>
      <c r="E85" s="70"/>
      <c r="F85" s="166"/>
      <c r="G85" s="261"/>
      <c r="H85" s="70"/>
      <c r="I85" s="225"/>
      <c r="J85" s="188"/>
      <c r="K85" s="70"/>
      <c r="L85" s="70"/>
      <c r="M85" s="225"/>
      <c r="N85" s="225"/>
      <c r="O85" s="225"/>
      <c r="P85" s="166"/>
      <c r="Q85" s="279"/>
      <c r="R85" s="179"/>
    </row>
    <row r="86" spans="1:18" x14ac:dyDescent="0.2">
      <c r="A86" s="387" t="s">
        <v>54</v>
      </c>
      <c r="B86" s="388"/>
      <c r="C86" s="82"/>
      <c r="D86" s="167"/>
      <c r="E86" s="167"/>
      <c r="F86" s="167"/>
      <c r="G86" s="167"/>
      <c r="H86" s="167"/>
      <c r="I86" s="222"/>
      <c r="J86" s="87">
        <f>J63+J71+J78+J84+J83</f>
        <v>780</v>
      </c>
      <c r="K86" s="167">
        <f t="shared" ref="K86:P86" si="7">K63+K71+K78</f>
        <v>140</v>
      </c>
      <c r="L86" s="167">
        <f t="shared" si="7"/>
        <v>180</v>
      </c>
      <c r="M86" s="167">
        <f t="shared" si="7"/>
        <v>50</v>
      </c>
      <c r="N86" s="167">
        <f t="shared" si="7"/>
        <v>20</v>
      </c>
      <c r="O86" s="167">
        <f t="shared" si="7"/>
        <v>110</v>
      </c>
      <c r="P86" s="168">
        <f t="shared" si="7"/>
        <v>280</v>
      </c>
      <c r="R86" s="179"/>
    </row>
    <row r="87" spans="1:18" ht="13.5" thickBot="1" x14ac:dyDescent="0.25">
      <c r="A87" s="402" t="s">
        <v>55</v>
      </c>
      <c r="B87" s="403"/>
      <c r="C87" s="71"/>
      <c r="D87" s="70">
        <f>SUM(D66,D74,D81,D83+D84)</f>
        <v>30</v>
      </c>
      <c r="E87" s="70">
        <f>SUM(E66,E74,E81+E83+E84)</f>
        <v>17.2</v>
      </c>
      <c r="F87" s="70">
        <f>SUM(F66,F74,F81)</f>
        <v>12.8</v>
      </c>
      <c r="G87" s="70">
        <f>G64+G72+G79</f>
        <v>8</v>
      </c>
      <c r="H87" s="70"/>
      <c r="I87" s="225"/>
      <c r="J87" s="188">
        <f>SUM(K86:O86)</f>
        <v>500</v>
      </c>
      <c r="K87" s="70"/>
      <c r="L87" s="70"/>
      <c r="M87" s="225"/>
      <c r="N87" s="225"/>
      <c r="O87" s="225"/>
      <c r="P87" s="166">
        <f>SUM(P86)</f>
        <v>280</v>
      </c>
      <c r="R87" s="179"/>
    </row>
    <row r="88" spans="1:18" x14ac:dyDescent="0.2">
      <c r="A88" s="81"/>
      <c r="B88" s="73"/>
      <c r="C88" s="74"/>
      <c r="D88" s="75"/>
      <c r="E88" s="75"/>
      <c r="F88" s="75"/>
      <c r="G88" s="15"/>
      <c r="H88" s="155"/>
      <c r="I88" s="15"/>
      <c r="J88" s="15"/>
      <c r="K88" s="15"/>
      <c r="L88" s="15"/>
      <c r="M88" s="15"/>
      <c r="N88" s="15"/>
      <c r="O88" s="15"/>
      <c r="P88" s="189"/>
      <c r="R88" s="179"/>
    </row>
    <row r="89" spans="1:18" ht="13.5" thickBot="1" x14ac:dyDescent="0.25">
      <c r="A89" s="81"/>
      <c r="B89" s="73"/>
      <c r="C89" s="74"/>
      <c r="D89" s="75"/>
      <c r="E89" s="75"/>
      <c r="F89" s="75"/>
      <c r="G89" s="15"/>
      <c r="H89" s="15"/>
      <c r="I89" s="15"/>
      <c r="J89" s="15"/>
      <c r="K89" s="15"/>
      <c r="L89" s="15"/>
      <c r="M89" s="15"/>
      <c r="N89" s="15"/>
      <c r="O89" s="15"/>
      <c r="P89" s="189"/>
      <c r="R89" s="179"/>
    </row>
    <row r="90" spans="1:18" x14ac:dyDescent="0.2">
      <c r="A90" s="387" t="s">
        <v>56</v>
      </c>
      <c r="B90" s="388"/>
      <c r="C90" s="82"/>
      <c r="D90" s="167"/>
      <c r="E90" s="167"/>
      <c r="F90" s="167"/>
      <c r="G90" s="167"/>
      <c r="H90" s="167"/>
      <c r="I90" s="222"/>
      <c r="J90" s="87">
        <f t="shared" ref="J90:P90" si="8">J43+J86</f>
        <v>1560</v>
      </c>
      <c r="K90" s="167">
        <f t="shared" si="8"/>
        <v>300</v>
      </c>
      <c r="L90" s="167">
        <f t="shared" si="8"/>
        <v>320</v>
      </c>
      <c r="M90" s="167">
        <f t="shared" si="8"/>
        <v>105</v>
      </c>
      <c r="N90" s="167">
        <f t="shared" si="8"/>
        <v>75</v>
      </c>
      <c r="O90" s="167">
        <f t="shared" si="8"/>
        <v>230</v>
      </c>
      <c r="P90" s="168">
        <f t="shared" si="8"/>
        <v>530</v>
      </c>
      <c r="R90" s="179"/>
    </row>
    <row r="91" spans="1:18" ht="13.5" thickBot="1" x14ac:dyDescent="0.25">
      <c r="A91" s="402" t="s">
        <v>57</v>
      </c>
      <c r="B91" s="403"/>
      <c r="C91" s="71"/>
      <c r="D91" s="70">
        <f>D44+D87</f>
        <v>60</v>
      </c>
      <c r="E91" s="70">
        <f>E44+E87</f>
        <v>35.200000000000003</v>
      </c>
      <c r="F91" s="70">
        <f>F44+F87</f>
        <v>24.8</v>
      </c>
      <c r="G91" s="70">
        <f>G44+G87</f>
        <v>12</v>
      </c>
      <c r="H91" s="70"/>
      <c r="I91" s="225"/>
      <c r="J91" s="188"/>
      <c r="K91" s="70"/>
      <c r="L91" s="70"/>
      <c r="M91" s="225"/>
      <c r="N91" s="225"/>
      <c r="O91" s="225"/>
      <c r="P91" s="166"/>
      <c r="R91" s="179"/>
    </row>
    <row r="92" spans="1:18" hidden="1" x14ac:dyDescent="0.2">
      <c r="A92" s="72"/>
      <c r="B92" s="406"/>
      <c r="C92" s="406"/>
      <c r="D92" s="406"/>
      <c r="E92" s="406"/>
      <c r="F92" s="406"/>
      <c r="G92" s="406"/>
      <c r="H92" s="406"/>
      <c r="I92" s="406"/>
      <c r="J92" s="406"/>
      <c r="K92" s="406"/>
      <c r="L92" s="406"/>
      <c r="M92" s="406"/>
      <c r="N92" s="406"/>
      <c r="O92" s="406"/>
      <c r="P92" s="406"/>
      <c r="Q92" s="406"/>
      <c r="R92" s="179"/>
    </row>
    <row r="93" spans="1:18" ht="18" customHeight="1" x14ac:dyDescent="0.2">
      <c r="A93" s="72"/>
      <c r="B93" s="405" t="s">
        <v>222</v>
      </c>
      <c r="C93" s="405"/>
      <c r="D93" s="405"/>
      <c r="E93" s="405"/>
      <c r="F93" s="405"/>
      <c r="G93" s="405"/>
      <c r="H93" s="405"/>
      <c r="I93" s="405"/>
      <c r="J93" s="405"/>
      <c r="K93" s="405"/>
      <c r="L93" s="405"/>
      <c r="M93" s="405"/>
      <c r="N93" s="405"/>
      <c r="O93" s="405"/>
      <c r="P93" s="405"/>
      <c r="Q93" s="405"/>
      <c r="R93" s="179"/>
    </row>
    <row r="94" spans="1:18" ht="18" customHeight="1" x14ac:dyDescent="0.2">
      <c r="A94" s="72"/>
      <c r="B94" s="405" t="s">
        <v>229</v>
      </c>
      <c r="C94" s="405"/>
      <c r="D94" s="405"/>
      <c r="E94" s="405"/>
      <c r="F94" s="405"/>
      <c r="G94" s="405"/>
      <c r="H94" s="405"/>
      <c r="I94" s="405"/>
      <c r="J94" s="405"/>
      <c r="K94" s="405"/>
      <c r="L94" s="405"/>
      <c r="M94" s="405"/>
      <c r="N94" s="405"/>
      <c r="O94" s="405"/>
      <c r="P94" s="405"/>
      <c r="Q94" s="405"/>
      <c r="R94" s="179"/>
    </row>
    <row r="95" spans="1:18" ht="15" customHeight="1" x14ac:dyDescent="0.2">
      <c r="A95" s="72"/>
      <c r="B95" s="405" t="s">
        <v>52</v>
      </c>
      <c r="C95" s="405"/>
      <c r="D95" s="405"/>
      <c r="E95" s="405"/>
      <c r="F95" s="405"/>
      <c r="G95" s="405"/>
      <c r="H95" s="405"/>
      <c r="I95" s="405"/>
      <c r="J95" s="405"/>
      <c r="K95" s="405"/>
      <c r="L95" s="405"/>
      <c r="M95" s="405"/>
      <c r="N95" s="405"/>
      <c r="O95" s="405"/>
      <c r="P95" s="405"/>
      <c r="Q95" s="405"/>
      <c r="R95" s="179"/>
    </row>
    <row r="96" spans="1:18" x14ac:dyDescent="0.2">
      <c r="A96" s="72"/>
      <c r="B96" s="409" t="s">
        <v>58</v>
      </c>
      <c r="C96" s="409"/>
      <c r="D96" s="409"/>
      <c r="E96" s="75"/>
      <c r="F96" s="75"/>
      <c r="Q96" s="1"/>
      <c r="R96" s="179"/>
    </row>
    <row r="97" spans="1:18" ht="13.5" thickBot="1" x14ac:dyDescent="0.25">
      <c r="A97" s="76"/>
      <c r="B97" s="404"/>
      <c r="C97" s="404"/>
      <c r="D97" s="404"/>
      <c r="G97" s="6"/>
      <c r="Q97" s="1"/>
      <c r="R97" s="179"/>
    </row>
    <row r="98" spans="1:18" x14ac:dyDescent="0.2">
      <c r="A98" s="7" t="s">
        <v>2</v>
      </c>
      <c r="B98" s="8"/>
      <c r="C98" s="240"/>
      <c r="D98" s="384" t="s">
        <v>3</v>
      </c>
      <c r="E98" s="385"/>
      <c r="F98" s="386"/>
      <c r="G98" s="254" t="s">
        <v>4</v>
      </c>
      <c r="H98" s="9" t="s">
        <v>5</v>
      </c>
      <c r="I98" s="10" t="s">
        <v>6</v>
      </c>
      <c r="J98" s="384" t="s">
        <v>7</v>
      </c>
      <c r="K98" s="385"/>
      <c r="L98" s="385"/>
      <c r="M98" s="385"/>
      <c r="N98" s="385"/>
      <c r="O98" s="385"/>
      <c r="P98" s="386"/>
      <c r="Q98" s="11" t="s">
        <v>8</v>
      </c>
      <c r="R98" s="181"/>
    </row>
    <row r="99" spans="1:18" ht="12.75" customHeight="1" x14ac:dyDescent="0.2">
      <c r="A99" s="13"/>
      <c r="B99" s="14" t="s">
        <v>9</v>
      </c>
      <c r="C99" s="15" t="s">
        <v>10</v>
      </c>
      <c r="D99" s="16" t="s">
        <v>11</v>
      </c>
      <c r="E99" s="395" t="s">
        <v>226</v>
      </c>
      <c r="F99" s="398" t="s">
        <v>227</v>
      </c>
      <c r="G99" s="255" t="s">
        <v>12</v>
      </c>
      <c r="H99" s="18" t="s">
        <v>13</v>
      </c>
      <c r="I99" s="19" t="s">
        <v>14</v>
      </c>
      <c r="J99" s="20" t="s">
        <v>11</v>
      </c>
      <c r="K99" s="392" t="s">
        <v>15</v>
      </c>
      <c r="L99" s="393"/>
      <c r="M99" s="393"/>
      <c r="N99" s="393"/>
      <c r="O99" s="394"/>
      <c r="P99" s="389" t="s">
        <v>218</v>
      </c>
      <c r="Q99" s="22" t="s">
        <v>16</v>
      </c>
      <c r="R99" s="179"/>
    </row>
    <row r="100" spans="1:18" ht="32.25" x14ac:dyDescent="0.2">
      <c r="A100" s="23"/>
      <c r="B100" s="14" t="s">
        <v>17</v>
      </c>
      <c r="C100" s="15"/>
      <c r="D100" s="16"/>
      <c r="E100" s="396"/>
      <c r="F100" s="399"/>
      <c r="G100" s="255" t="s">
        <v>18</v>
      </c>
      <c r="H100" s="18"/>
      <c r="I100" s="19" t="s">
        <v>19</v>
      </c>
      <c r="J100" s="25"/>
      <c r="K100" s="92" t="s">
        <v>20</v>
      </c>
      <c r="L100" s="320" t="s">
        <v>228</v>
      </c>
      <c r="M100" s="321" t="s">
        <v>225</v>
      </c>
      <c r="N100" s="92" t="s">
        <v>224</v>
      </c>
      <c r="O100" s="92" t="s">
        <v>219</v>
      </c>
      <c r="P100" s="390"/>
      <c r="Q100" s="26" t="s">
        <v>21</v>
      </c>
      <c r="R100" s="179"/>
    </row>
    <row r="101" spans="1:18" x14ac:dyDescent="0.2">
      <c r="A101" s="27"/>
      <c r="B101" s="14"/>
      <c r="D101" s="16"/>
      <c r="E101" s="396"/>
      <c r="F101" s="399"/>
      <c r="G101" s="255" t="s">
        <v>22</v>
      </c>
      <c r="I101" s="19" t="s">
        <v>23</v>
      </c>
      <c r="J101" s="25"/>
      <c r="K101" s="28"/>
      <c r="L101" s="17"/>
      <c r="M101" s="24"/>
      <c r="N101" s="24"/>
      <c r="O101" s="24"/>
      <c r="P101" s="390"/>
      <c r="Q101" s="26" t="s">
        <v>24</v>
      </c>
      <c r="R101" s="179"/>
    </row>
    <row r="102" spans="1:18" x14ac:dyDescent="0.2">
      <c r="A102" s="27"/>
      <c r="B102" s="29"/>
      <c r="D102" s="16"/>
      <c r="E102" s="396"/>
      <c r="F102" s="399"/>
      <c r="G102" s="255" t="s">
        <v>25</v>
      </c>
      <c r="H102" s="18"/>
      <c r="I102" s="19" t="s">
        <v>116</v>
      </c>
      <c r="J102" s="30"/>
      <c r="K102" s="28"/>
      <c r="L102" s="31"/>
      <c r="M102" s="214"/>
      <c r="N102" s="214"/>
      <c r="O102" s="214"/>
      <c r="P102" s="390"/>
      <c r="Q102" s="22"/>
      <c r="R102" s="179"/>
    </row>
    <row r="103" spans="1:18" ht="13.5" thickBot="1" x14ac:dyDescent="0.25">
      <c r="A103" s="33"/>
      <c r="B103" s="34"/>
      <c r="C103" s="324"/>
      <c r="D103" s="35"/>
      <c r="E103" s="397"/>
      <c r="F103" s="400"/>
      <c r="G103" s="256"/>
      <c r="H103" s="325"/>
      <c r="I103" s="35"/>
      <c r="J103" s="36"/>
      <c r="K103" s="37"/>
      <c r="L103" s="38"/>
      <c r="M103" s="220"/>
      <c r="N103" s="220"/>
      <c r="O103" s="220"/>
      <c r="P103" s="391"/>
      <c r="Q103" s="40"/>
      <c r="R103" s="179"/>
    </row>
    <row r="104" spans="1:18" ht="13.5" thickBot="1" x14ac:dyDescent="0.25">
      <c r="A104" s="41"/>
      <c r="B104" s="42" t="s">
        <v>26</v>
      </c>
      <c r="C104" s="266"/>
      <c r="D104" s="30"/>
      <c r="E104" s="31"/>
      <c r="F104" s="32"/>
      <c r="G104" s="28"/>
      <c r="H104" s="31"/>
      <c r="I104" s="214"/>
      <c r="J104" s="264"/>
      <c r="K104" s="165"/>
      <c r="L104" s="165"/>
      <c r="M104" s="221"/>
      <c r="N104" s="221"/>
      <c r="O104" s="221"/>
      <c r="P104" s="115"/>
      <c r="Q104" s="22"/>
      <c r="R104" s="179"/>
    </row>
    <row r="105" spans="1:18" ht="13.5" thickBot="1" x14ac:dyDescent="0.25">
      <c r="A105" s="44" t="s">
        <v>27</v>
      </c>
      <c r="B105" s="45" t="s">
        <v>28</v>
      </c>
      <c r="C105" s="249"/>
      <c r="D105" s="129"/>
      <c r="E105" s="47"/>
      <c r="F105" s="48"/>
      <c r="G105" s="130"/>
      <c r="H105" s="47"/>
      <c r="I105" s="128"/>
      <c r="J105" s="129"/>
      <c r="K105" s="47"/>
      <c r="L105" s="47"/>
      <c r="M105" s="128"/>
      <c r="N105" s="128"/>
      <c r="O105" s="128"/>
      <c r="P105" s="48"/>
      <c r="Q105" s="126"/>
      <c r="R105" s="179"/>
    </row>
    <row r="106" spans="1:18" ht="13.5" thickBot="1" x14ac:dyDescent="0.25">
      <c r="A106" s="49">
        <v>1</v>
      </c>
      <c r="B106" s="196" t="s">
        <v>113</v>
      </c>
      <c r="C106" s="223">
        <v>3</v>
      </c>
      <c r="D106" s="183">
        <f>E106+F106</f>
        <v>2</v>
      </c>
      <c r="E106" s="175">
        <v>1</v>
      </c>
      <c r="F106" s="176">
        <v>1</v>
      </c>
      <c r="G106" s="263"/>
      <c r="H106" s="175" t="s">
        <v>29</v>
      </c>
      <c r="I106" s="227" t="s">
        <v>30</v>
      </c>
      <c r="J106" s="183">
        <f>SUM(K106:P106)</f>
        <v>50</v>
      </c>
      <c r="K106" s="175"/>
      <c r="L106" s="175">
        <v>30</v>
      </c>
      <c r="M106" s="227"/>
      <c r="N106" s="227"/>
      <c r="O106" s="227">
        <v>10</v>
      </c>
      <c r="P106" s="176">
        <v>10</v>
      </c>
      <c r="Q106" s="232" t="s">
        <v>31</v>
      </c>
      <c r="R106" s="180" t="s">
        <v>126</v>
      </c>
    </row>
    <row r="107" spans="1:18" x14ac:dyDescent="0.2">
      <c r="A107" s="53"/>
      <c r="B107" s="55" t="s">
        <v>34</v>
      </c>
      <c r="C107" s="251"/>
      <c r="D107" s="159"/>
      <c r="E107" s="157"/>
      <c r="F107" s="158"/>
      <c r="G107" s="262"/>
      <c r="H107" s="157"/>
      <c r="I107" s="223"/>
      <c r="J107" s="159">
        <f>SUM(J106:J106)</f>
        <v>50</v>
      </c>
      <c r="K107" s="157">
        <f>SUM(K106:K106)</f>
        <v>0</v>
      </c>
      <c r="L107" s="157">
        <f>SUM(L106:L106)</f>
        <v>30</v>
      </c>
      <c r="M107" s="157"/>
      <c r="N107" s="157"/>
      <c r="O107" s="157">
        <f>SUM(O106:O106)</f>
        <v>10</v>
      </c>
      <c r="P107" s="158">
        <f>SUM(P106:P106)</f>
        <v>10</v>
      </c>
      <c r="Q107" s="231"/>
      <c r="R107" s="179"/>
    </row>
    <row r="108" spans="1:18" ht="25.5" x14ac:dyDescent="0.2">
      <c r="A108" s="53"/>
      <c r="B108" s="55" t="s">
        <v>35</v>
      </c>
      <c r="C108" s="251"/>
      <c r="D108" s="89"/>
      <c r="E108" s="91"/>
      <c r="F108" s="160"/>
      <c r="G108" s="259">
        <f>SUM(G106:G106)</f>
        <v>0</v>
      </c>
      <c r="H108" s="91"/>
      <c r="I108" s="224"/>
      <c r="J108" s="89"/>
      <c r="K108" s="91"/>
      <c r="L108" s="91"/>
      <c r="M108" s="224"/>
      <c r="N108" s="224"/>
      <c r="O108" s="224"/>
      <c r="P108" s="160"/>
      <c r="Q108" s="231"/>
      <c r="R108" s="179"/>
    </row>
    <row r="109" spans="1:18" ht="25.5" x14ac:dyDescent="0.2">
      <c r="A109" s="53"/>
      <c r="B109" s="55" t="s">
        <v>36</v>
      </c>
      <c r="C109" s="251"/>
      <c r="D109" s="89">
        <f>D106</f>
        <v>2</v>
      </c>
      <c r="E109" s="91"/>
      <c r="F109" s="160"/>
      <c r="G109" s="259"/>
      <c r="H109" s="91"/>
      <c r="I109" s="224"/>
      <c r="J109" s="89"/>
      <c r="K109" s="91"/>
      <c r="L109" s="91"/>
      <c r="M109" s="224"/>
      <c r="N109" s="224"/>
      <c r="O109" s="224"/>
      <c r="P109" s="160"/>
      <c r="Q109" s="231"/>
      <c r="R109" s="179"/>
    </row>
    <row r="110" spans="1:18" ht="13.5" thickBot="1" x14ac:dyDescent="0.25">
      <c r="A110" s="59"/>
      <c r="B110" s="60" t="s">
        <v>37</v>
      </c>
      <c r="C110" s="275"/>
      <c r="D110" s="174">
        <f>SUM(D106:D106)</f>
        <v>2</v>
      </c>
      <c r="E110" s="105">
        <f>SUM(E106:E106)</f>
        <v>1</v>
      </c>
      <c r="F110" s="119">
        <f>SUM(F106:F106)</f>
        <v>1</v>
      </c>
      <c r="G110" s="260"/>
      <c r="H110" s="105"/>
      <c r="I110" s="226"/>
      <c r="J110" s="174"/>
      <c r="K110" s="105"/>
      <c r="L110" s="105"/>
      <c r="M110" s="226"/>
      <c r="N110" s="226"/>
      <c r="O110" s="226"/>
      <c r="P110" s="119"/>
      <c r="Q110" s="233"/>
      <c r="R110" s="179"/>
    </row>
    <row r="111" spans="1:18" ht="13.5" thickBot="1" x14ac:dyDescent="0.25">
      <c r="A111" s="44" t="s">
        <v>38</v>
      </c>
      <c r="B111" s="45" t="s">
        <v>39</v>
      </c>
      <c r="C111" s="249"/>
      <c r="D111" s="78"/>
      <c r="E111" s="65"/>
      <c r="F111" s="48"/>
      <c r="G111" s="130"/>
      <c r="H111" s="47"/>
      <c r="I111" s="128"/>
      <c r="J111" s="129"/>
      <c r="K111" s="47"/>
      <c r="L111" s="47"/>
      <c r="M111" s="128"/>
      <c r="N111" s="128"/>
      <c r="O111" s="128"/>
      <c r="P111" s="48"/>
      <c r="Q111" s="126"/>
      <c r="R111" s="179"/>
    </row>
    <row r="112" spans="1:18" ht="15.75" customHeight="1" thickBot="1" x14ac:dyDescent="0.25">
      <c r="A112" s="49">
        <v>1</v>
      </c>
      <c r="B112" s="173" t="s">
        <v>144</v>
      </c>
      <c r="C112" s="216">
        <v>3</v>
      </c>
      <c r="D112" s="129">
        <f>E112+F112</f>
        <v>3</v>
      </c>
      <c r="E112" s="47">
        <v>2</v>
      </c>
      <c r="F112" s="48">
        <v>1</v>
      </c>
      <c r="G112" s="130"/>
      <c r="H112" s="175" t="s">
        <v>40</v>
      </c>
      <c r="I112" s="227" t="s">
        <v>30</v>
      </c>
      <c r="J112" s="183">
        <f>SUM(K112:P112)</f>
        <v>75</v>
      </c>
      <c r="K112" s="47">
        <v>15</v>
      </c>
      <c r="L112" s="47">
        <v>30</v>
      </c>
      <c r="M112" s="128"/>
      <c r="N112" s="128"/>
      <c r="O112" s="128">
        <v>15</v>
      </c>
      <c r="P112" s="48">
        <v>15</v>
      </c>
      <c r="Q112" s="232" t="s">
        <v>31</v>
      </c>
      <c r="R112" s="180" t="s">
        <v>150</v>
      </c>
    </row>
    <row r="113" spans="1:18" x14ac:dyDescent="0.2">
      <c r="A113" s="53"/>
      <c r="B113" s="55" t="s">
        <v>34</v>
      </c>
      <c r="C113" s="140"/>
      <c r="D113" s="147"/>
      <c r="E113" s="51"/>
      <c r="F113" s="52"/>
      <c r="G113" s="276"/>
      <c r="H113" s="51"/>
      <c r="I113" s="216"/>
      <c r="J113" s="147">
        <f>SUM(J112:J112)</f>
        <v>75</v>
      </c>
      <c r="K113" s="51">
        <f>SUM(K112:K112)</f>
        <v>15</v>
      </c>
      <c r="L113" s="51">
        <f>SUM(L112:L112)</f>
        <v>30</v>
      </c>
      <c r="M113" s="51"/>
      <c r="N113" s="51"/>
      <c r="O113" s="51">
        <f>SUM(O112:O112)</f>
        <v>15</v>
      </c>
      <c r="P113" s="52">
        <f>SUM(P112:P112)</f>
        <v>15</v>
      </c>
      <c r="Q113" s="138"/>
      <c r="R113" s="179"/>
    </row>
    <row r="114" spans="1:18" ht="25.5" x14ac:dyDescent="0.2">
      <c r="A114" s="53"/>
      <c r="B114" s="55" t="s">
        <v>35</v>
      </c>
      <c r="C114" s="140"/>
      <c r="D114" s="94"/>
      <c r="E114" s="57"/>
      <c r="F114" s="58"/>
      <c r="G114" s="143">
        <f>SUM(G112:G112)</f>
        <v>0</v>
      </c>
      <c r="H114" s="57"/>
      <c r="I114" s="140"/>
      <c r="J114" s="94"/>
      <c r="K114" s="57"/>
      <c r="L114" s="57"/>
      <c r="M114" s="140"/>
      <c r="N114" s="140"/>
      <c r="O114" s="140"/>
      <c r="P114" s="58"/>
      <c r="Q114" s="138"/>
      <c r="R114" s="179"/>
    </row>
    <row r="115" spans="1:18" ht="25.5" x14ac:dyDescent="0.2">
      <c r="A115" s="53"/>
      <c r="B115" s="55" t="s">
        <v>36</v>
      </c>
      <c r="C115" s="140"/>
      <c r="D115" s="94"/>
      <c r="E115" s="57"/>
      <c r="F115" s="58"/>
      <c r="G115" s="143"/>
      <c r="H115" s="57"/>
      <c r="I115" s="140"/>
      <c r="J115" s="94"/>
      <c r="K115" s="57"/>
      <c r="L115" s="57"/>
      <c r="M115" s="140"/>
      <c r="N115" s="140"/>
      <c r="O115" s="140"/>
      <c r="P115" s="58"/>
      <c r="Q115" s="138"/>
      <c r="R115" s="179"/>
    </row>
    <row r="116" spans="1:18" ht="13.5" thickBot="1" x14ac:dyDescent="0.25">
      <c r="A116" s="59"/>
      <c r="B116" s="60" t="s">
        <v>37</v>
      </c>
      <c r="C116" s="229"/>
      <c r="D116" s="20">
        <f>SUM(D112:D112)</f>
        <v>3</v>
      </c>
      <c r="E116" s="64">
        <f>SUM(E112:E112)</f>
        <v>2</v>
      </c>
      <c r="F116" s="21">
        <f>SUM(F112:F112)</f>
        <v>1</v>
      </c>
      <c r="G116" s="277"/>
      <c r="H116" s="64"/>
      <c r="I116" s="229"/>
      <c r="J116" s="20"/>
      <c r="K116" s="64"/>
      <c r="L116" s="64"/>
      <c r="M116" s="229"/>
      <c r="N116" s="229"/>
      <c r="O116" s="229"/>
      <c r="P116" s="21"/>
      <c r="Q116" s="234"/>
      <c r="R116" s="179"/>
    </row>
    <row r="117" spans="1:18" ht="13.5" thickBot="1" x14ac:dyDescent="0.25">
      <c r="A117" s="44" t="s">
        <v>41</v>
      </c>
      <c r="B117" s="45" t="s">
        <v>42</v>
      </c>
      <c r="C117" s="249"/>
      <c r="D117" s="129"/>
      <c r="E117" s="47"/>
      <c r="F117" s="48"/>
      <c r="G117" s="130"/>
      <c r="H117" s="47"/>
      <c r="I117" s="128"/>
      <c r="J117" s="264"/>
      <c r="K117" s="165"/>
      <c r="L117" s="165"/>
      <c r="M117" s="221"/>
      <c r="N117" s="221"/>
      <c r="O117" s="221"/>
      <c r="P117" s="115"/>
      <c r="Q117" s="126"/>
      <c r="R117" s="179"/>
    </row>
    <row r="118" spans="1:18" ht="14.25" customHeight="1" x14ac:dyDescent="0.2">
      <c r="A118" s="49">
        <v>1</v>
      </c>
      <c r="B118" s="173" t="s">
        <v>145</v>
      </c>
      <c r="C118" s="223">
        <v>3</v>
      </c>
      <c r="D118" s="159">
        <f>E118+F118</f>
        <v>4</v>
      </c>
      <c r="E118" s="157">
        <v>2</v>
      </c>
      <c r="F118" s="158">
        <v>2</v>
      </c>
      <c r="G118" s="262">
        <v>2</v>
      </c>
      <c r="H118" s="157" t="s">
        <v>29</v>
      </c>
      <c r="I118" s="223" t="s">
        <v>30</v>
      </c>
      <c r="J118" s="87">
        <f>SUM(K118:P118)</f>
        <v>100</v>
      </c>
      <c r="K118" s="167">
        <v>15</v>
      </c>
      <c r="L118" s="167">
        <v>10</v>
      </c>
      <c r="M118" s="167">
        <v>20</v>
      </c>
      <c r="N118" s="167"/>
      <c r="O118" s="167">
        <v>15</v>
      </c>
      <c r="P118" s="168">
        <v>40</v>
      </c>
      <c r="Q118" s="278" t="s">
        <v>175</v>
      </c>
      <c r="R118" s="180" t="s">
        <v>142</v>
      </c>
    </row>
    <row r="119" spans="1:18" ht="15.75" customHeight="1" x14ac:dyDescent="0.2">
      <c r="A119" s="49">
        <v>2</v>
      </c>
      <c r="B119" s="173" t="s">
        <v>146</v>
      </c>
      <c r="C119" s="223">
        <v>3</v>
      </c>
      <c r="D119" s="159">
        <f>E119+F119</f>
        <v>6</v>
      </c>
      <c r="E119" s="157">
        <v>4</v>
      </c>
      <c r="F119" s="158">
        <v>2</v>
      </c>
      <c r="G119" s="262">
        <v>2</v>
      </c>
      <c r="H119" s="157" t="s">
        <v>40</v>
      </c>
      <c r="I119" s="223" t="s">
        <v>30</v>
      </c>
      <c r="J119" s="89">
        <f>SUM(K119:P119)</f>
        <v>150</v>
      </c>
      <c r="K119" s="91">
        <v>25</v>
      </c>
      <c r="L119" s="91"/>
      <c r="M119" s="91">
        <v>20</v>
      </c>
      <c r="N119" s="91">
        <v>40</v>
      </c>
      <c r="O119" s="91">
        <v>15</v>
      </c>
      <c r="P119" s="160">
        <v>50</v>
      </c>
      <c r="Q119" s="278" t="s">
        <v>121</v>
      </c>
      <c r="R119" s="180" t="s">
        <v>151</v>
      </c>
    </row>
    <row r="120" spans="1:18" ht="16.5" customHeight="1" x14ac:dyDescent="0.2">
      <c r="A120" s="49">
        <v>3</v>
      </c>
      <c r="B120" s="173" t="s">
        <v>147</v>
      </c>
      <c r="C120" s="223">
        <v>3</v>
      </c>
      <c r="D120" s="159">
        <f>E120+F120</f>
        <v>5</v>
      </c>
      <c r="E120" s="157">
        <v>3</v>
      </c>
      <c r="F120" s="158">
        <v>2</v>
      </c>
      <c r="G120" s="262">
        <v>2</v>
      </c>
      <c r="H120" s="157" t="s">
        <v>40</v>
      </c>
      <c r="I120" s="223" t="s">
        <v>30</v>
      </c>
      <c r="J120" s="89">
        <f>SUM(K120:P120)</f>
        <v>125</v>
      </c>
      <c r="K120" s="91">
        <v>20</v>
      </c>
      <c r="L120" s="91">
        <v>10</v>
      </c>
      <c r="M120" s="91"/>
      <c r="N120" s="91">
        <v>30</v>
      </c>
      <c r="O120" s="91">
        <v>15</v>
      </c>
      <c r="P120" s="160">
        <v>50</v>
      </c>
      <c r="Q120" s="278" t="s">
        <v>31</v>
      </c>
      <c r="R120" s="180" t="s">
        <v>153</v>
      </c>
    </row>
    <row r="121" spans="1:18" ht="16.5" customHeight="1" x14ac:dyDescent="0.2">
      <c r="A121" s="49">
        <v>4</v>
      </c>
      <c r="B121" s="173" t="s">
        <v>148</v>
      </c>
      <c r="C121" s="223"/>
      <c r="D121" s="159">
        <f>E121+F121</f>
        <v>6</v>
      </c>
      <c r="E121" s="157">
        <v>4</v>
      </c>
      <c r="F121" s="158">
        <v>2</v>
      </c>
      <c r="G121" s="262">
        <v>2</v>
      </c>
      <c r="H121" s="157" t="s">
        <v>40</v>
      </c>
      <c r="I121" s="223" t="s">
        <v>30</v>
      </c>
      <c r="J121" s="89">
        <f>SUM(K121:P121)</f>
        <v>150</v>
      </c>
      <c r="K121" s="91">
        <v>25</v>
      </c>
      <c r="L121" s="91">
        <v>10</v>
      </c>
      <c r="M121" s="91">
        <v>10</v>
      </c>
      <c r="N121" s="91">
        <v>40</v>
      </c>
      <c r="O121" s="91">
        <v>15</v>
      </c>
      <c r="P121" s="160">
        <v>50</v>
      </c>
      <c r="Q121" s="278" t="s">
        <v>121</v>
      </c>
      <c r="R121" s="180" t="s">
        <v>152</v>
      </c>
    </row>
    <row r="122" spans="1:18" ht="15.75" customHeight="1" thickBot="1" x14ac:dyDescent="0.25">
      <c r="A122" s="49">
        <v>5</v>
      </c>
      <c r="B122" s="173" t="s">
        <v>149</v>
      </c>
      <c r="C122" s="223">
        <v>3</v>
      </c>
      <c r="D122" s="272">
        <f>E122+F122</f>
        <v>4</v>
      </c>
      <c r="E122" s="271">
        <v>2</v>
      </c>
      <c r="F122" s="273">
        <v>2</v>
      </c>
      <c r="G122" s="189">
        <v>2</v>
      </c>
      <c r="H122" s="271" t="s">
        <v>29</v>
      </c>
      <c r="I122" s="215" t="s">
        <v>30</v>
      </c>
      <c r="J122" s="188">
        <f>SUM(K122:P122)</f>
        <v>100</v>
      </c>
      <c r="K122" s="70">
        <v>15</v>
      </c>
      <c r="L122" s="70">
        <v>25</v>
      </c>
      <c r="M122" s="70"/>
      <c r="N122" s="70"/>
      <c r="O122" s="70">
        <v>15</v>
      </c>
      <c r="P122" s="166">
        <v>45</v>
      </c>
      <c r="Q122" s="278" t="s">
        <v>31</v>
      </c>
      <c r="R122" s="180" t="s">
        <v>171</v>
      </c>
    </row>
    <row r="123" spans="1:18" x14ac:dyDescent="0.2">
      <c r="A123" s="53"/>
      <c r="B123" s="55" t="s">
        <v>34</v>
      </c>
      <c r="C123" s="224"/>
      <c r="D123" s="87"/>
      <c r="E123" s="167"/>
      <c r="F123" s="168"/>
      <c r="G123" s="258"/>
      <c r="H123" s="167"/>
      <c r="I123" s="222"/>
      <c r="J123" s="159">
        <f t="shared" ref="J123:P123" si="9">SUM(J118:J122)</f>
        <v>625</v>
      </c>
      <c r="K123" s="157">
        <f t="shared" si="9"/>
        <v>100</v>
      </c>
      <c r="L123" s="157">
        <f t="shared" si="9"/>
        <v>55</v>
      </c>
      <c r="M123" s="157">
        <f t="shared" si="9"/>
        <v>50</v>
      </c>
      <c r="N123" s="157">
        <f t="shared" si="9"/>
        <v>110</v>
      </c>
      <c r="O123" s="157">
        <f t="shared" si="9"/>
        <v>75</v>
      </c>
      <c r="P123" s="158">
        <f t="shared" si="9"/>
        <v>235</v>
      </c>
      <c r="Q123" s="231"/>
      <c r="R123" s="179"/>
    </row>
    <row r="124" spans="1:18" ht="25.5" x14ac:dyDescent="0.2">
      <c r="A124" s="53"/>
      <c r="B124" s="55" t="s">
        <v>35</v>
      </c>
      <c r="C124" s="224"/>
      <c r="D124" s="89"/>
      <c r="E124" s="91"/>
      <c r="F124" s="160"/>
      <c r="G124" s="259">
        <f>SUM(G118:G122)</f>
        <v>10</v>
      </c>
      <c r="H124" s="91"/>
      <c r="I124" s="224"/>
      <c r="J124" s="89"/>
      <c r="K124" s="91"/>
      <c r="L124" s="91"/>
      <c r="M124" s="224"/>
      <c r="N124" s="224"/>
      <c r="O124" s="224"/>
      <c r="P124" s="160"/>
      <c r="Q124" s="231"/>
      <c r="R124" s="179"/>
    </row>
    <row r="125" spans="1:18" ht="25.5" x14ac:dyDescent="0.2">
      <c r="A125" s="53"/>
      <c r="B125" s="55" t="s">
        <v>36</v>
      </c>
      <c r="C125" s="224"/>
      <c r="D125" s="89"/>
      <c r="E125" s="91"/>
      <c r="F125" s="160"/>
      <c r="G125" s="259"/>
      <c r="H125" s="91"/>
      <c r="I125" s="224"/>
      <c r="J125" s="89"/>
      <c r="K125" s="91"/>
      <c r="L125" s="91"/>
      <c r="M125" s="224"/>
      <c r="N125" s="224"/>
      <c r="O125" s="224"/>
      <c r="P125" s="160"/>
      <c r="Q125" s="231"/>
      <c r="R125" s="179"/>
    </row>
    <row r="126" spans="1:18" ht="13.5" thickBot="1" x14ac:dyDescent="0.25">
      <c r="A126" s="59"/>
      <c r="B126" s="60" t="s">
        <v>37</v>
      </c>
      <c r="C126" s="226"/>
      <c r="D126" s="188">
        <f>SUM(D118:D122)</f>
        <v>25</v>
      </c>
      <c r="E126" s="70">
        <f>SUM(E118:E122)</f>
        <v>15</v>
      </c>
      <c r="F126" s="166">
        <f>SUM(F118:F122)</f>
        <v>10</v>
      </c>
      <c r="G126" s="261"/>
      <c r="H126" s="70"/>
      <c r="I126" s="225"/>
      <c r="J126" s="188"/>
      <c r="K126" s="70"/>
      <c r="L126" s="70"/>
      <c r="M126" s="225"/>
      <c r="N126" s="225"/>
      <c r="O126" s="225"/>
      <c r="P126" s="166"/>
      <c r="Q126" s="233"/>
      <c r="R126" s="179"/>
    </row>
    <row r="127" spans="1:18" ht="13.5" thickBot="1" x14ac:dyDescent="0.25">
      <c r="A127" s="44" t="s">
        <v>46</v>
      </c>
      <c r="B127" s="45" t="s">
        <v>47</v>
      </c>
      <c r="C127" s="249"/>
      <c r="D127" s="183"/>
      <c r="E127" s="175"/>
      <c r="F127" s="176"/>
      <c r="G127" s="263"/>
      <c r="H127" s="175"/>
      <c r="I127" s="227"/>
      <c r="J127" s="183"/>
      <c r="K127" s="175"/>
      <c r="L127" s="175"/>
      <c r="M127" s="227"/>
      <c r="N127" s="227"/>
      <c r="O127" s="227"/>
      <c r="P127" s="176"/>
      <c r="Q127" s="235"/>
      <c r="R127" s="179"/>
    </row>
    <row r="128" spans="1:18" ht="25.5" x14ac:dyDescent="0.2">
      <c r="A128" s="49">
        <v>1</v>
      </c>
      <c r="B128" s="186" t="s">
        <v>284</v>
      </c>
      <c r="C128" s="223"/>
      <c r="D128" s="89"/>
      <c r="E128" s="157"/>
      <c r="F128" s="158"/>
      <c r="G128" s="262"/>
      <c r="H128" s="157"/>
      <c r="I128" s="223"/>
      <c r="J128" s="89"/>
      <c r="K128" s="91"/>
      <c r="L128" s="91"/>
      <c r="M128" s="223"/>
      <c r="N128" s="223"/>
      <c r="O128" s="223"/>
      <c r="P128" s="158"/>
      <c r="Q128" s="232"/>
      <c r="R128" s="179"/>
    </row>
    <row r="129" spans="1:18" x14ac:dyDescent="0.2">
      <c r="A129" s="53">
        <v>2</v>
      </c>
      <c r="B129" s="187" t="s">
        <v>86</v>
      </c>
      <c r="C129" s="224"/>
      <c r="D129" s="89"/>
      <c r="E129" s="91"/>
      <c r="F129" s="160"/>
      <c r="G129" s="259"/>
      <c r="H129" s="91"/>
      <c r="I129" s="224"/>
      <c r="J129" s="89"/>
      <c r="K129" s="91"/>
      <c r="L129" s="91"/>
      <c r="M129" s="224"/>
      <c r="N129" s="224"/>
      <c r="O129" s="224"/>
      <c r="P129" s="160"/>
      <c r="Q129" s="231"/>
      <c r="R129" s="179"/>
    </row>
    <row r="130" spans="1:18" ht="13.5" thickBot="1" x14ac:dyDescent="0.25">
      <c r="A130" s="67" t="s">
        <v>48</v>
      </c>
      <c r="B130" s="68" t="s">
        <v>49</v>
      </c>
      <c r="C130" s="225"/>
      <c r="D130" s="188"/>
      <c r="E130" s="70"/>
      <c r="F130" s="166"/>
      <c r="G130" s="261"/>
      <c r="H130" s="70"/>
      <c r="I130" s="225"/>
      <c r="J130" s="188"/>
      <c r="K130" s="70"/>
      <c r="L130" s="70"/>
      <c r="M130" s="225"/>
      <c r="N130" s="225"/>
      <c r="O130" s="225"/>
      <c r="P130" s="166"/>
      <c r="Q130" s="236"/>
      <c r="R130" s="179"/>
    </row>
    <row r="131" spans="1:18" x14ac:dyDescent="0.2">
      <c r="A131" s="407" t="s">
        <v>59</v>
      </c>
      <c r="B131" s="408"/>
      <c r="C131" s="177"/>
      <c r="D131" s="157"/>
      <c r="E131" s="157"/>
      <c r="F131" s="157"/>
      <c r="G131" s="157"/>
      <c r="H131" s="157"/>
      <c r="I131" s="223"/>
      <c r="J131" s="159">
        <f t="shared" ref="J131:P131" si="10">J107+J113+J123+SUM(J128:J129)</f>
        <v>750</v>
      </c>
      <c r="K131" s="157">
        <f t="shared" si="10"/>
        <v>115</v>
      </c>
      <c r="L131" s="157">
        <f t="shared" si="10"/>
        <v>115</v>
      </c>
      <c r="M131" s="157">
        <f t="shared" si="10"/>
        <v>50</v>
      </c>
      <c r="N131" s="157">
        <f t="shared" si="10"/>
        <v>110</v>
      </c>
      <c r="O131" s="157">
        <f t="shared" si="10"/>
        <v>100</v>
      </c>
      <c r="P131" s="158">
        <f t="shared" si="10"/>
        <v>260</v>
      </c>
      <c r="Q131" s="190"/>
      <c r="R131" s="179"/>
    </row>
    <row r="132" spans="1:18" ht="13.5" thickBot="1" x14ac:dyDescent="0.25">
      <c r="A132" s="402" t="s">
        <v>60</v>
      </c>
      <c r="B132" s="403"/>
      <c r="C132" s="178"/>
      <c r="D132" s="70">
        <f>D110+D116+D126+SUM(D128:D130)</f>
        <v>30</v>
      </c>
      <c r="E132" s="70">
        <f>E110+E116+E126+SUM(E128:E130)</f>
        <v>18</v>
      </c>
      <c r="F132" s="70">
        <f>F110+F116+F126+SUM(F128:F130)</f>
        <v>12</v>
      </c>
      <c r="G132" s="70">
        <f>G108+G114+G124+G130</f>
        <v>10</v>
      </c>
      <c r="H132" s="70"/>
      <c r="I132" s="225"/>
      <c r="J132" s="188">
        <f>SUM(K131:O131)</f>
        <v>490</v>
      </c>
      <c r="K132" s="70"/>
      <c r="L132" s="70"/>
      <c r="M132" s="225"/>
      <c r="N132" s="225"/>
      <c r="O132" s="225"/>
      <c r="P132" s="166">
        <f>SUM(P131)</f>
        <v>260</v>
      </c>
      <c r="Q132" s="190"/>
      <c r="R132" s="179"/>
    </row>
    <row r="133" spans="1:18" ht="12.75" customHeight="1" x14ac:dyDescent="0.2">
      <c r="A133" s="72"/>
      <c r="B133" s="405" t="s">
        <v>222</v>
      </c>
      <c r="C133" s="405"/>
      <c r="D133" s="405"/>
      <c r="E133" s="405"/>
      <c r="F133" s="405"/>
      <c r="G133" s="405"/>
      <c r="H133" s="405"/>
      <c r="I133" s="405"/>
      <c r="J133" s="405"/>
      <c r="K133" s="405"/>
      <c r="L133" s="405"/>
      <c r="M133" s="405"/>
      <c r="N133" s="405"/>
      <c r="O133" s="405"/>
      <c r="P133" s="405"/>
      <c r="Q133" s="405"/>
      <c r="R133" s="179"/>
    </row>
    <row r="134" spans="1:18" ht="12.75" customHeight="1" x14ac:dyDescent="0.2">
      <c r="A134" s="72"/>
      <c r="B134" s="405" t="s">
        <v>229</v>
      </c>
      <c r="C134" s="405"/>
      <c r="D134" s="405"/>
      <c r="E134" s="405"/>
      <c r="F134" s="405"/>
      <c r="G134" s="405"/>
      <c r="H134" s="405"/>
      <c r="I134" s="405"/>
      <c r="J134" s="405"/>
      <c r="K134" s="405"/>
      <c r="L134" s="405"/>
      <c r="M134" s="405"/>
      <c r="N134" s="405"/>
      <c r="O134" s="405"/>
      <c r="P134" s="405"/>
      <c r="Q134" s="405"/>
      <c r="R134" s="179"/>
    </row>
    <row r="135" spans="1:18" ht="12" customHeight="1" x14ac:dyDescent="0.2">
      <c r="A135" s="72"/>
      <c r="B135" s="405" t="s">
        <v>52</v>
      </c>
      <c r="C135" s="405"/>
      <c r="D135" s="405"/>
      <c r="E135" s="405"/>
      <c r="F135" s="405"/>
      <c r="G135" s="405"/>
      <c r="H135" s="405"/>
      <c r="I135" s="405"/>
      <c r="J135" s="405"/>
      <c r="K135" s="405"/>
      <c r="L135" s="405"/>
      <c r="M135" s="405"/>
      <c r="N135" s="405"/>
      <c r="O135" s="405"/>
      <c r="P135" s="405"/>
      <c r="Q135" s="405"/>
      <c r="R135" s="179"/>
    </row>
    <row r="136" spans="1:18" ht="18" customHeight="1" thickBot="1" x14ac:dyDescent="0.3">
      <c r="A136" s="76"/>
      <c r="B136" s="404" t="s">
        <v>61</v>
      </c>
      <c r="C136" s="404"/>
      <c r="D136" s="404"/>
      <c r="Q136" s="16"/>
      <c r="R136" s="179"/>
    </row>
    <row r="137" spans="1:18" x14ac:dyDescent="0.2">
      <c r="A137" s="7" t="s">
        <v>2</v>
      </c>
      <c r="B137" s="8"/>
      <c r="C137" s="240"/>
      <c r="D137" s="384" t="s">
        <v>3</v>
      </c>
      <c r="E137" s="385"/>
      <c r="F137" s="386"/>
      <c r="G137" s="254" t="s">
        <v>4</v>
      </c>
      <c r="H137" s="9" t="s">
        <v>5</v>
      </c>
      <c r="I137" s="10" t="s">
        <v>6</v>
      </c>
      <c r="J137" s="384" t="s">
        <v>7</v>
      </c>
      <c r="K137" s="385"/>
      <c r="L137" s="385"/>
      <c r="M137" s="385"/>
      <c r="N137" s="385"/>
      <c r="O137" s="385"/>
      <c r="P137" s="386"/>
      <c r="Q137" s="11" t="s">
        <v>8</v>
      </c>
      <c r="R137" s="181"/>
    </row>
    <row r="138" spans="1:18" ht="12.75" customHeight="1" x14ac:dyDescent="0.2">
      <c r="A138" s="13"/>
      <c r="B138" s="14" t="s">
        <v>9</v>
      </c>
      <c r="C138" s="15" t="s">
        <v>10</v>
      </c>
      <c r="D138" s="16" t="s">
        <v>11</v>
      </c>
      <c r="E138" s="395" t="s">
        <v>226</v>
      </c>
      <c r="F138" s="398" t="s">
        <v>227</v>
      </c>
      <c r="G138" s="255" t="s">
        <v>12</v>
      </c>
      <c r="H138" s="18" t="s">
        <v>13</v>
      </c>
      <c r="I138" s="19" t="s">
        <v>14</v>
      </c>
      <c r="J138" s="20" t="s">
        <v>11</v>
      </c>
      <c r="K138" s="392" t="s">
        <v>15</v>
      </c>
      <c r="L138" s="393"/>
      <c r="M138" s="393"/>
      <c r="N138" s="393"/>
      <c r="O138" s="394"/>
      <c r="P138" s="389" t="s">
        <v>218</v>
      </c>
      <c r="Q138" s="22" t="s">
        <v>16</v>
      </c>
      <c r="R138" s="179"/>
    </row>
    <row r="139" spans="1:18" ht="32.25" x14ac:dyDescent="0.2">
      <c r="A139" s="23"/>
      <c r="B139" s="14" t="s">
        <v>17</v>
      </c>
      <c r="C139" s="15"/>
      <c r="D139" s="16"/>
      <c r="E139" s="396"/>
      <c r="F139" s="399"/>
      <c r="G139" s="255" t="s">
        <v>18</v>
      </c>
      <c r="H139" s="18"/>
      <c r="I139" s="19" t="s">
        <v>19</v>
      </c>
      <c r="J139" s="25"/>
      <c r="K139" s="92" t="s">
        <v>20</v>
      </c>
      <c r="L139" s="320" t="s">
        <v>228</v>
      </c>
      <c r="M139" s="321" t="s">
        <v>225</v>
      </c>
      <c r="N139" s="92" t="s">
        <v>224</v>
      </c>
      <c r="O139" s="92" t="s">
        <v>219</v>
      </c>
      <c r="P139" s="390"/>
      <c r="Q139" s="26" t="s">
        <v>21</v>
      </c>
      <c r="R139" s="179"/>
    </row>
    <row r="140" spans="1:18" x14ac:dyDescent="0.2">
      <c r="A140" s="27"/>
      <c r="B140" s="14"/>
      <c r="D140" s="16"/>
      <c r="E140" s="396"/>
      <c r="F140" s="399"/>
      <c r="G140" s="255" t="s">
        <v>22</v>
      </c>
      <c r="I140" s="19" t="s">
        <v>23</v>
      </c>
      <c r="J140" s="25"/>
      <c r="K140" s="28"/>
      <c r="L140" s="17"/>
      <c r="M140" s="24"/>
      <c r="N140" s="24"/>
      <c r="O140" s="24"/>
      <c r="P140" s="390"/>
      <c r="Q140" s="26" t="s">
        <v>24</v>
      </c>
      <c r="R140" s="179"/>
    </row>
    <row r="141" spans="1:18" x14ac:dyDescent="0.2">
      <c r="A141" s="27"/>
      <c r="B141" s="29"/>
      <c r="D141" s="16"/>
      <c r="E141" s="396"/>
      <c r="F141" s="399"/>
      <c r="G141" s="255" t="s">
        <v>25</v>
      </c>
      <c r="H141" s="18"/>
      <c r="I141" s="19" t="s">
        <v>116</v>
      </c>
      <c r="J141" s="30"/>
      <c r="K141" s="28"/>
      <c r="L141" s="31"/>
      <c r="M141" s="214"/>
      <c r="N141" s="214"/>
      <c r="O141" s="214"/>
      <c r="P141" s="390"/>
      <c r="Q141" s="22"/>
      <c r="R141" s="179"/>
    </row>
    <row r="142" spans="1:18" ht="13.5" thickBot="1" x14ac:dyDescent="0.25">
      <c r="A142" s="33"/>
      <c r="B142" s="34"/>
      <c r="C142" s="324"/>
      <c r="D142" s="35"/>
      <c r="E142" s="397"/>
      <c r="F142" s="400"/>
      <c r="G142" s="256"/>
      <c r="H142" s="325"/>
      <c r="I142" s="35"/>
      <c r="J142" s="36"/>
      <c r="K142" s="37"/>
      <c r="L142" s="38"/>
      <c r="M142" s="220"/>
      <c r="N142" s="220"/>
      <c r="O142" s="220"/>
      <c r="P142" s="391"/>
      <c r="Q142" s="40"/>
      <c r="R142" s="179"/>
    </row>
    <row r="143" spans="1:18" ht="13.5" thickBot="1" x14ac:dyDescent="0.25">
      <c r="A143" s="41"/>
      <c r="B143" s="42" t="s">
        <v>26</v>
      </c>
      <c r="C143" s="43"/>
      <c r="D143" s="31"/>
      <c r="E143" s="31"/>
      <c r="F143" s="31"/>
      <c r="G143" s="31"/>
      <c r="H143" s="31"/>
      <c r="I143" s="214"/>
      <c r="J143" s="264"/>
      <c r="K143" s="165"/>
      <c r="L143" s="165"/>
      <c r="M143" s="221"/>
      <c r="N143" s="221"/>
      <c r="O143" s="221"/>
      <c r="P143" s="115"/>
      <c r="Q143" s="326"/>
      <c r="R143" s="179"/>
    </row>
    <row r="144" spans="1:18" ht="13.5" thickBot="1" x14ac:dyDescent="0.25">
      <c r="A144" s="44" t="s">
        <v>27</v>
      </c>
      <c r="B144" s="45" t="s">
        <v>28</v>
      </c>
      <c r="C144" s="46"/>
      <c r="D144" s="47"/>
      <c r="E144" s="47"/>
      <c r="F144" s="47"/>
      <c r="G144" s="47"/>
      <c r="H144" s="47"/>
      <c r="I144" s="128"/>
      <c r="J144" s="129"/>
      <c r="K144" s="47"/>
      <c r="L144" s="47"/>
      <c r="M144" s="128"/>
      <c r="N144" s="128"/>
      <c r="O144" s="128"/>
      <c r="P144" s="48"/>
      <c r="Q144" s="328"/>
      <c r="R144" s="179"/>
    </row>
    <row r="145" spans="1:18" ht="13.5" thickBot="1" x14ac:dyDescent="0.25">
      <c r="A145" s="49">
        <v>1</v>
      </c>
      <c r="B145" s="196" t="s">
        <v>113</v>
      </c>
      <c r="C145" s="216">
        <v>4</v>
      </c>
      <c r="D145" s="183">
        <f>E145+F145</f>
        <v>2</v>
      </c>
      <c r="E145" s="175">
        <v>1</v>
      </c>
      <c r="F145" s="176">
        <v>1</v>
      </c>
      <c r="G145" s="262"/>
      <c r="H145" s="157" t="s">
        <v>40</v>
      </c>
      <c r="I145" s="223" t="s">
        <v>30</v>
      </c>
      <c r="J145" s="183">
        <f>SUM(K145:P145)</f>
        <v>50</v>
      </c>
      <c r="K145" s="175"/>
      <c r="L145" s="175">
        <v>30</v>
      </c>
      <c r="M145" s="227"/>
      <c r="N145" s="227"/>
      <c r="O145" s="227">
        <v>10</v>
      </c>
      <c r="P145" s="176">
        <v>10</v>
      </c>
      <c r="Q145" s="334" t="s">
        <v>31</v>
      </c>
      <c r="R145" s="180" t="s">
        <v>126</v>
      </c>
    </row>
    <row r="146" spans="1:18" x14ac:dyDescent="0.2">
      <c r="A146" s="53"/>
      <c r="B146" s="55" t="s">
        <v>34</v>
      </c>
      <c r="C146" s="56"/>
      <c r="D146" s="157"/>
      <c r="E146" s="157"/>
      <c r="F146" s="157"/>
      <c r="G146" s="91"/>
      <c r="H146" s="91"/>
      <c r="I146" s="224"/>
      <c r="J146" s="159">
        <f>SUM(J145:J145)</f>
        <v>50</v>
      </c>
      <c r="K146" s="157">
        <f>SUM(K145:K145)</f>
        <v>0</v>
      </c>
      <c r="L146" s="157">
        <f>SUM(L145:L145)</f>
        <v>30</v>
      </c>
      <c r="M146" s="157"/>
      <c r="N146" s="157"/>
      <c r="O146" s="157">
        <f>SUM(O145:O145)</f>
        <v>10</v>
      </c>
      <c r="P146" s="158">
        <f>SUM(P145:P145)</f>
        <v>10</v>
      </c>
      <c r="Q146" s="237"/>
      <c r="R146" s="179"/>
    </row>
    <row r="147" spans="1:18" ht="25.5" x14ac:dyDescent="0.2">
      <c r="A147" s="53"/>
      <c r="B147" s="55" t="s">
        <v>35</v>
      </c>
      <c r="C147" s="56"/>
      <c r="D147" s="91"/>
      <c r="E147" s="91"/>
      <c r="F147" s="91"/>
      <c r="G147" s="91">
        <f>SUM(G145:G145)</f>
        <v>0</v>
      </c>
      <c r="H147" s="91"/>
      <c r="I147" s="224"/>
      <c r="J147" s="89"/>
      <c r="K147" s="91"/>
      <c r="L147" s="91"/>
      <c r="M147" s="224"/>
      <c r="N147" s="224"/>
      <c r="O147" s="224"/>
      <c r="P147" s="160"/>
      <c r="Q147" s="237"/>
      <c r="R147" s="179"/>
    </row>
    <row r="148" spans="1:18" ht="25.5" x14ac:dyDescent="0.2">
      <c r="A148" s="53"/>
      <c r="B148" s="55" t="s">
        <v>36</v>
      </c>
      <c r="C148" s="56"/>
      <c r="D148" s="91">
        <f>D145</f>
        <v>2</v>
      </c>
      <c r="E148" s="91"/>
      <c r="F148" s="91"/>
      <c r="G148" s="91"/>
      <c r="H148" s="91"/>
      <c r="I148" s="224"/>
      <c r="J148" s="89"/>
      <c r="K148" s="91"/>
      <c r="L148" s="91"/>
      <c r="M148" s="224"/>
      <c r="N148" s="224"/>
      <c r="O148" s="224"/>
      <c r="P148" s="160"/>
      <c r="Q148" s="237"/>
      <c r="R148" s="179"/>
    </row>
    <row r="149" spans="1:18" ht="13.5" thickBot="1" x14ac:dyDescent="0.25">
      <c r="A149" s="59"/>
      <c r="B149" s="60" t="s">
        <v>37</v>
      </c>
      <c r="C149" s="61"/>
      <c r="D149" s="105">
        <f>SUM(D145:D145)</f>
        <v>2</v>
      </c>
      <c r="E149" s="105">
        <f>SUM(E145:E145)</f>
        <v>1</v>
      </c>
      <c r="F149" s="105">
        <f>SUM(F145:F145)</f>
        <v>1</v>
      </c>
      <c r="G149" s="105"/>
      <c r="H149" s="105"/>
      <c r="I149" s="226"/>
      <c r="J149" s="174"/>
      <c r="K149" s="105"/>
      <c r="L149" s="105"/>
      <c r="M149" s="226"/>
      <c r="N149" s="226"/>
      <c r="O149" s="226"/>
      <c r="P149" s="119"/>
      <c r="Q149" s="289"/>
      <c r="R149" s="179"/>
    </row>
    <row r="150" spans="1:18" ht="13.5" thickBot="1" x14ac:dyDescent="0.25">
      <c r="A150" s="44" t="s">
        <v>38</v>
      </c>
      <c r="B150" s="45" t="s">
        <v>39</v>
      </c>
      <c r="C150" s="46"/>
      <c r="D150" s="65"/>
      <c r="E150" s="65"/>
      <c r="F150" s="47"/>
      <c r="G150" s="47"/>
      <c r="H150" s="47"/>
      <c r="I150" s="128"/>
      <c r="J150" s="129"/>
      <c r="K150" s="47"/>
      <c r="L150" s="47"/>
      <c r="M150" s="128"/>
      <c r="N150" s="128"/>
      <c r="O150" s="128"/>
      <c r="P150" s="48"/>
      <c r="Q150" s="328"/>
      <c r="R150" s="179"/>
    </row>
    <row r="151" spans="1:18" x14ac:dyDescent="0.2">
      <c r="A151" s="49">
        <v>1</v>
      </c>
      <c r="B151" s="50"/>
      <c r="C151" s="51"/>
      <c r="D151" s="51">
        <f>E151+F151</f>
        <v>0</v>
      </c>
      <c r="E151" s="51"/>
      <c r="F151" s="51"/>
      <c r="G151" s="51"/>
      <c r="H151" s="51"/>
      <c r="I151" s="216"/>
      <c r="J151" s="147">
        <f>K151+L151</f>
        <v>0</v>
      </c>
      <c r="K151" s="51"/>
      <c r="L151" s="51"/>
      <c r="M151" s="216"/>
      <c r="N151" s="216"/>
      <c r="O151" s="216"/>
      <c r="P151" s="52"/>
      <c r="Q151" s="312"/>
      <c r="R151" s="179"/>
    </row>
    <row r="152" spans="1:18" x14ac:dyDescent="0.2">
      <c r="A152" s="53"/>
      <c r="B152" s="55" t="s">
        <v>34</v>
      </c>
      <c r="C152" s="57"/>
      <c r="D152" s="57"/>
      <c r="E152" s="57"/>
      <c r="F152" s="57"/>
      <c r="G152" s="57"/>
      <c r="H152" s="57"/>
      <c r="I152" s="140"/>
      <c r="J152" s="94">
        <f>SUM(J151:J151)</f>
        <v>0</v>
      </c>
      <c r="K152" s="57">
        <f>SUM(K151:K151)</f>
        <v>0</v>
      </c>
      <c r="L152" s="57">
        <f>SUM(L151:L151)</f>
        <v>0</v>
      </c>
      <c r="M152" s="57"/>
      <c r="N152" s="57"/>
      <c r="O152" s="57">
        <f>SUM(O151:O151)</f>
        <v>0</v>
      </c>
      <c r="P152" s="58">
        <f>SUM(P151:P151)</f>
        <v>0</v>
      </c>
      <c r="Q152" s="296"/>
      <c r="R152" s="179"/>
    </row>
    <row r="153" spans="1:18" ht="25.5" x14ac:dyDescent="0.2">
      <c r="A153" s="53"/>
      <c r="B153" s="55" t="s">
        <v>35</v>
      </c>
      <c r="C153" s="57"/>
      <c r="D153" s="57"/>
      <c r="E153" s="57"/>
      <c r="F153" s="57"/>
      <c r="G153" s="57">
        <f>SUM(G151:G151)</f>
        <v>0</v>
      </c>
      <c r="H153" s="57"/>
      <c r="I153" s="140"/>
      <c r="J153" s="94"/>
      <c r="K153" s="57"/>
      <c r="L153" s="57"/>
      <c r="M153" s="140"/>
      <c r="N153" s="140"/>
      <c r="O153" s="140"/>
      <c r="P153" s="58"/>
      <c r="Q153" s="296"/>
      <c r="R153" s="179"/>
    </row>
    <row r="154" spans="1:18" ht="25.5" x14ac:dyDescent="0.2">
      <c r="A154" s="53"/>
      <c r="B154" s="55" t="s">
        <v>36</v>
      </c>
      <c r="C154" s="57"/>
      <c r="D154" s="57"/>
      <c r="E154" s="57"/>
      <c r="F154" s="57"/>
      <c r="G154" s="57"/>
      <c r="H154" s="57"/>
      <c r="I154" s="140"/>
      <c r="J154" s="94"/>
      <c r="K154" s="57"/>
      <c r="L154" s="57"/>
      <c r="M154" s="140"/>
      <c r="N154" s="140"/>
      <c r="O154" s="140"/>
      <c r="P154" s="58"/>
      <c r="Q154" s="296"/>
      <c r="R154" s="179"/>
    </row>
    <row r="155" spans="1:18" ht="13.5" thickBot="1" x14ac:dyDescent="0.25">
      <c r="A155" s="59"/>
      <c r="B155" s="60" t="s">
        <v>37</v>
      </c>
      <c r="C155" s="64"/>
      <c r="D155" s="64">
        <f>SUM(D151:D151)</f>
        <v>0</v>
      </c>
      <c r="E155" s="64">
        <f>SUM(E151:E151)</f>
        <v>0</v>
      </c>
      <c r="F155" s="64">
        <f>SUM(F151:F151)</f>
        <v>0</v>
      </c>
      <c r="G155" s="64"/>
      <c r="H155" s="64"/>
      <c r="I155" s="229"/>
      <c r="J155" s="20"/>
      <c r="K155" s="64"/>
      <c r="L155" s="64"/>
      <c r="M155" s="229"/>
      <c r="N155" s="229"/>
      <c r="O155" s="229"/>
      <c r="P155" s="21"/>
      <c r="Q155" s="330"/>
      <c r="R155" s="179"/>
    </row>
    <row r="156" spans="1:18" ht="13.5" thickBot="1" x14ac:dyDescent="0.25">
      <c r="A156" s="44" t="s">
        <v>41</v>
      </c>
      <c r="B156" s="45" t="s">
        <v>42</v>
      </c>
      <c r="C156" s="46"/>
      <c r="D156" s="65"/>
      <c r="E156" s="65"/>
      <c r="F156" s="65"/>
      <c r="G156" s="65"/>
      <c r="H156" s="65"/>
      <c r="I156" s="228"/>
      <c r="J156" s="78"/>
      <c r="K156" s="65"/>
      <c r="L156" s="65"/>
      <c r="M156" s="228"/>
      <c r="N156" s="228"/>
      <c r="O156" s="228"/>
      <c r="P156" s="77"/>
      <c r="Q156" s="333"/>
      <c r="R156" s="182"/>
    </row>
    <row r="157" spans="1:18" ht="14.25" customHeight="1" x14ac:dyDescent="0.2">
      <c r="A157" s="49">
        <v>1</v>
      </c>
      <c r="B157" s="173" t="s">
        <v>154</v>
      </c>
      <c r="C157" s="216">
        <v>4</v>
      </c>
      <c r="D157" s="87">
        <v>3</v>
      </c>
      <c r="E157" s="167">
        <v>3</v>
      </c>
      <c r="F157" s="167"/>
      <c r="G157" s="168"/>
      <c r="H157" s="262" t="s">
        <v>40</v>
      </c>
      <c r="I157" s="223" t="s">
        <v>30</v>
      </c>
      <c r="J157" s="87">
        <f t="shared" ref="J157:J162" si="11">SUM(K157:P157)</f>
        <v>75</v>
      </c>
      <c r="K157" s="167">
        <v>15</v>
      </c>
      <c r="L157" s="167">
        <v>25</v>
      </c>
      <c r="M157" s="222"/>
      <c r="N157" s="222">
        <v>25</v>
      </c>
      <c r="O157" s="222">
        <v>10</v>
      </c>
      <c r="P157" s="168"/>
      <c r="Q157" s="278" t="s">
        <v>31</v>
      </c>
      <c r="R157" s="180" t="s">
        <v>160</v>
      </c>
    </row>
    <row r="158" spans="1:18" ht="14.25" customHeight="1" x14ac:dyDescent="0.2">
      <c r="A158" s="53">
        <v>2</v>
      </c>
      <c r="B158" s="184" t="s">
        <v>155</v>
      </c>
      <c r="C158" s="140">
        <v>4</v>
      </c>
      <c r="D158" s="159">
        <v>2</v>
      </c>
      <c r="E158" s="91">
        <v>2</v>
      </c>
      <c r="F158" s="91"/>
      <c r="G158" s="160">
        <v>2</v>
      </c>
      <c r="H158" s="259" t="s">
        <v>40</v>
      </c>
      <c r="I158" s="224" t="s">
        <v>30</v>
      </c>
      <c r="J158" s="159">
        <f t="shared" si="11"/>
        <v>50</v>
      </c>
      <c r="K158" s="91">
        <v>10</v>
      </c>
      <c r="L158" s="91">
        <v>10</v>
      </c>
      <c r="M158" s="224"/>
      <c r="N158" s="224">
        <v>20</v>
      </c>
      <c r="O158" s="224">
        <v>10</v>
      </c>
      <c r="P158" s="160"/>
      <c r="Q158" s="237" t="s">
        <v>31</v>
      </c>
      <c r="R158" s="180" t="s">
        <v>153</v>
      </c>
    </row>
    <row r="159" spans="1:18" ht="15.75" customHeight="1" x14ac:dyDescent="0.2">
      <c r="A159" s="53">
        <v>3</v>
      </c>
      <c r="B159" s="184" t="s">
        <v>156</v>
      </c>
      <c r="C159" s="140">
        <v>4</v>
      </c>
      <c r="D159" s="159">
        <v>2</v>
      </c>
      <c r="E159" s="91">
        <v>2</v>
      </c>
      <c r="F159" s="91"/>
      <c r="G159" s="160">
        <v>2</v>
      </c>
      <c r="H159" s="259" t="s">
        <v>40</v>
      </c>
      <c r="I159" s="224" t="s">
        <v>30</v>
      </c>
      <c r="J159" s="159">
        <f t="shared" si="11"/>
        <v>50</v>
      </c>
      <c r="K159" s="91">
        <v>15</v>
      </c>
      <c r="L159" s="91"/>
      <c r="M159" s="224">
        <v>15</v>
      </c>
      <c r="N159" s="224">
        <v>15</v>
      </c>
      <c r="O159" s="224">
        <v>5</v>
      </c>
      <c r="P159" s="160"/>
      <c r="Q159" s="237" t="s">
        <v>121</v>
      </c>
      <c r="R159" s="180" t="s">
        <v>161</v>
      </c>
    </row>
    <row r="160" spans="1:18" ht="14.25" customHeight="1" x14ac:dyDescent="0.2">
      <c r="A160" s="53">
        <v>4</v>
      </c>
      <c r="B160" s="184" t="s">
        <v>157</v>
      </c>
      <c r="C160" s="140">
        <v>4</v>
      </c>
      <c r="D160" s="159">
        <v>2</v>
      </c>
      <c r="E160" s="91">
        <v>2</v>
      </c>
      <c r="F160" s="91"/>
      <c r="G160" s="160">
        <v>2</v>
      </c>
      <c r="H160" s="259" t="s">
        <v>29</v>
      </c>
      <c r="I160" s="224" t="s">
        <v>30</v>
      </c>
      <c r="J160" s="159">
        <f t="shared" si="11"/>
        <v>50</v>
      </c>
      <c r="K160" s="91">
        <v>20</v>
      </c>
      <c r="L160" s="91"/>
      <c r="M160" s="224"/>
      <c r="N160" s="224">
        <v>25</v>
      </c>
      <c r="O160" s="224">
        <v>5</v>
      </c>
      <c r="P160" s="160"/>
      <c r="Q160" s="237" t="s">
        <v>121</v>
      </c>
      <c r="R160" s="180" t="s">
        <v>162</v>
      </c>
    </row>
    <row r="161" spans="1:18" ht="14.25" customHeight="1" x14ac:dyDescent="0.2">
      <c r="A161" s="53">
        <v>5</v>
      </c>
      <c r="B161" s="184" t="s">
        <v>170</v>
      </c>
      <c r="C161" s="140">
        <v>4</v>
      </c>
      <c r="D161" s="159">
        <v>2</v>
      </c>
      <c r="E161" s="91">
        <v>2</v>
      </c>
      <c r="F161" s="91"/>
      <c r="G161" s="160">
        <v>2</v>
      </c>
      <c r="H161" s="259" t="s">
        <v>40</v>
      </c>
      <c r="I161" s="224" t="s">
        <v>30</v>
      </c>
      <c r="J161" s="159">
        <f t="shared" si="11"/>
        <v>50</v>
      </c>
      <c r="K161" s="91">
        <v>15</v>
      </c>
      <c r="L161" s="91"/>
      <c r="M161" s="224"/>
      <c r="N161" s="224">
        <v>30</v>
      </c>
      <c r="O161" s="224">
        <v>5</v>
      </c>
      <c r="P161" s="160"/>
      <c r="Q161" s="237" t="s">
        <v>176</v>
      </c>
      <c r="R161" s="180" t="s">
        <v>174</v>
      </c>
    </row>
    <row r="162" spans="1:18" ht="13.5" thickBot="1" x14ac:dyDescent="0.25">
      <c r="A162" s="53">
        <v>6</v>
      </c>
      <c r="B162" s="184" t="s">
        <v>159</v>
      </c>
      <c r="C162" s="140">
        <v>4</v>
      </c>
      <c r="D162" s="274">
        <v>2</v>
      </c>
      <c r="E162" s="70">
        <v>2</v>
      </c>
      <c r="F162" s="70"/>
      <c r="G162" s="166">
        <v>2</v>
      </c>
      <c r="H162" s="259" t="s">
        <v>29</v>
      </c>
      <c r="I162" s="224" t="s">
        <v>30</v>
      </c>
      <c r="J162" s="274">
        <f t="shared" si="11"/>
        <v>50</v>
      </c>
      <c r="K162" s="70">
        <v>15</v>
      </c>
      <c r="L162" s="70"/>
      <c r="M162" s="225"/>
      <c r="N162" s="225">
        <v>30</v>
      </c>
      <c r="O162" s="225">
        <v>5</v>
      </c>
      <c r="P162" s="166"/>
      <c r="Q162" s="237" t="s">
        <v>176</v>
      </c>
      <c r="R162" s="180" t="s">
        <v>163</v>
      </c>
    </row>
    <row r="163" spans="1:18" x14ac:dyDescent="0.2">
      <c r="A163" s="53"/>
      <c r="B163" s="55" t="s">
        <v>34</v>
      </c>
      <c r="C163" s="57"/>
      <c r="D163" s="157"/>
      <c r="E163" s="157"/>
      <c r="F163" s="157"/>
      <c r="G163" s="157"/>
      <c r="H163" s="91"/>
      <c r="I163" s="224"/>
      <c r="J163" s="159">
        <f t="shared" ref="J163:P163" si="12">SUM(J157:J162)</f>
        <v>325</v>
      </c>
      <c r="K163" s="157">
        <f t="shared" si="12"/>
        <v>90</v>
      </c>
      <c r="L163" s="157">
        <f t="shared" si="12"/>
        <v>35</v>
      </c>
      <c r="M163" s="157">
        <f t="shared" si="12"/>
        <v>15</v>
      </c>
      <c r="N163" s="157">
        <f t="shared" si="12"/>
        <v>145</v>
      </c>
      <c r="O163" s="157">
        <f t="shared" si="12"/>
        <v>40</v>
      </c>
      <c r="P163" s="158">
        <f t="shared" si="12"/>
        <v>0</v>
      </c>
      <c r="Q163" s="237"/>
      <c r="R163" s="179"/>
    </row>
    <row r="164" spans="1:18" ht="25.5" x14ac:dyDescent="0.2">
      <c r="A164" s="53"/>
      <c r="B164" s="55" t="s">
        <v>35</v>
      </c>
      <c r="C164" s="57"/>
      <c r="D164" s="91"/>
      <c r="E164" s="91"/>
      <c r="F164" s="91"/>
      <c r="G164" s="91">
        <f>SUM(G157:G163)</f>
        <v>10</v>
      </c>
      <c r="H164" s="91"/>
      <c r="I164" s="224"/>
      <c r="J164" s="89"/>
      <c r="K164" s="91"/>
      <c r="L164" s="91"/>
      <c r="M164" s="224"/>
      <c r="N164" s="224"/>
      <c r="O164" s="224"/>
      <c r="P164" s="160"/>
      <c r="Q164" s="237"/>
      <c r="R164" s="179"/>
    </row>
    <row r="165" spans="1:18" ht="25.5" x14ac:dyDescent="0.2">
      <c r="A165" s="53"/>
      <c r="B165" s="55" t="s">
        <v>36</v>
      </c>
      <c r="C165" s="57"/>
      <c r="D165" s="91"/>
      <c r="E165" s="91"/>
      <c r="F165" s="91"/>
      <c r="G165" s="91"/>
      <c r="H165" s="91"/>
      <c r="I165" s="224"/>
      <c r="J165" s="89"/>
      <c r="K165" s="91"/>
      <c r="L165" s="91"/>
      <c r="M165" s="224"/>
      <c r="N165" s="224"/>
      <c r="O165" s="224"/>
      <c r="P165" s="160"/>
      <c r="Q165" s="237"/>
      <c r="R165" s="179"/>
    </row>
    <row r="166" spans="1:18" ht="13.5" thickBot="1" x14ac:dyDescent="0.25">
      <c r="A166" s="59"/>
      <c r="B166" s="60" t="s">
        <v>37</v>
      </c>
      <c r="C166" s="64"/>
      <c r="D166" s="105">
        <f>SUM(D157:D162)</f>
        <v>13</v>
      </c>
      <c r="E166" s="105">
        <f>SUM(E157:E162)</f>
        <v>13</v>
      </c>
      <c r="F166" s="105">
        <f>SUM(F157:F162)</f>
        <v>0</v>
      </c>
      <c r="G166" s="105"/>
      <c r="H166" s="105"/>
      <c r="I166" s="226"/>
      <c r="J166" s="174"/>
      <c r="K166" s="105"/>
      <c r="L166" s="105"/>
      <c r="M166" s="226"/>
      <c r="N166" s="226"/>
      <c r="O166" s="226"/>
      <c r="P166" s="119"/>
      <c r="Q166" s="289"/>
      <c r="R166" s="179"/>
    </row>
    <row r="167" spans="1:18" ht="13.5" thickBot="1" x14ac:dyDescent="0.25">
      <c r="A167" s="280" t="s">
        <v>43</v>
      </c>
      <c r="B167" s="360" t="s">
        <v>47</v>
      </c>
      <c r="C167" s="361"/>
      <c r="D167" s="175"/>
      <c r="E167" s="175"/>
      <c r="F167" s="175"/>
      <c r="G167" s="175"/>
      <c r="H167" s="175"/>
      <c r="I167" s="227"/>
      <c r="J167" s="183"/>
      <c r="K167" s="175"/>
      <c r="L167" s="175"/>
      <c r="M167" s="227"/>
      <c r="N167" s="227"/>
      <c r="O167" s="227"/>
      <c r="P167" s="176"/>
      <c r="Q167" s="332"/>
      <c r="R167" s="179"/>
    </row>
    <row r="168" spans="1:18" ht="25.5" x14ac:dyDescent="0.2">
      <c r="A168" s="281">
        <v>1</v>
      </c>
      <c r="B168" s="282" t="s">
        <v>141</v>
      </c>
      <c r="C168" s="51">
        <v>4</v>
      </c>
      <c r="D168" s="157">
        <v>1</v>
      </c>
      <c r="E168" s="157">
        <v>1</v>
      </c>
      <c r="F168" s="157"/>
      <c r="G168" s="157"/>
      <c r="H168" s="157" t="s">
        <v>29</v>
      </c>
      <c r="I168" s="223" t="s">
        <v>30</v>
      </c>
      <c r="J168" s="159">
        <f>K168+L168+O168+P168</f>
        <v>25</v>
      </c>
      <c r="K168" s="157">
        <v>15</v>
      </c>
      <c r="L168" s="157"/>
      <c r="M168" s="223"/>
      <c r="N168" s="223"/>
      <c r="O168" s="223">
        <v>10</v>
      </c>
      <c r="P168" s="158"/>
      <c r="Q168" s="278" t="s">
        <v>32</v>
      </c>
      <c r="R168" s="179"/>
    </row>
    <row r="169" spans="1:18" x14ac:dyDescent="0.2">
      <c r="A169" s="53">
        <v>2</v>
      </c>
      <c r="B169" s="187" t="s">
        <v>86</v>
      </c>
      <c r="C169" s="56"/>
      <c r="D169" s="91"/>
      <c r="E169" s="91"/>
      <c r="F169" s="91"/>
      <c r="G169" s="91"/>
      <c r="H169" s="91"/>
      <c r="I169" s="224"/>
      <c r="J169" s="89"/>
      <c r="K169" s="91"/>
      <c r="L169" s="91"/>
      <c r="M169" s="91"/>
      <c r="N169" s="91"/>
      <c r="O169" s="91"/>
      <c r="P169" s="160"/>
      <c r="Q169" s="237"/>
      <c r="R169" s="179"/>
    </row>
    <row r="170" spans="1:18" ht="17.25" customHeight="1" thickBot="1" x14ac:dyDescent="0.25">
      <c r="A170" s="67" t="s">
        <v>45</v>
      </c>
      <c r="B170" s="191" t="s">
        <v>317</v>
      </c>
      <c r="C170" s="69">
        <v>4</v>
      </c>
      <c r="D170" s="70">
        <v>16</v>
      </c>
      <c r="E170" s="70"/>
      <c r="F170" s="70">
        <v>16</v>
      </c>
      <c r="G170" s="70">
        <v>16</v>
      </c>
      <c r="H170" s="70" t="s">
        <v>29</v>
      </c>
      <c r="I170" s="225" t="s">
        <v>30</v>
      </c>
      <c r="J170" s="188">
        <v>480</v>
      </c>
      <c r="K170" s="70"/>
      <c r="L170" s="70"/>
      <c r="M170" s="70"/>
      <c r="N170" s="70"/>
      <c r="O170" s="70"/>
      <c r="P170" s="166">
        <v>480</v>
      </c>
      <c r="Q170" s="279" t="s">
        <v>62</v>
      </c>
      <c r="R170" s="179"/>
    </row>
    <row r="171" spans="1:18" x14ac:dyDescent="0.2">
      <c r="A171" s="407" t="s">
        <v>63</v>
      </c>
      <c r="B171" s="408"/>
      <c r="C171" s="66"/>
      <c r="D171" s="157"/>
      <c r="E171" s="157"/>
      <c r="F171" s="157"/>
      <c r="G171" s="157"/>
      <c r="H171" s="157"/>
      <c r="I171" s="223"/>
      <c r="J171" s="159">
        <f>SUM(K171:P171)</f>
        <v>880</v>
      </c>
      <c r="K171" s="157">
        <f>K146+K152+K163+K168</f>
        <v>105</v>
      </c>
      <c r="L171" s="157">
        <f t="shared" ref="L171:O171" si="13">L146+L152+L163+L168</f>
        <v>65</v>
      </c>
      <c r="M171" s="157">
        <f t="shared" si="13"/>
        <v>15</v>
      </c>
      <c r="N171" s="157">
        <f t="shared" si="13"/>
        <v>145</v>
      </c>
      <c r="O171" s="157">
        <f t="shared" si="13"/>
        <v>60</v>
      </c>
      <c r="P171" s="157">
        <f>P146+P152+P163+P168+P170</f>
        <v>490</v>
      </c>
      <c r="R171" s="179"/>
    </row>
    <row r="172" spans="1:18" ht="13.5" thickBot="1" x14ac:dyDescent="0.25">
      <c r="A172" s="402" t="s">
        <v>64</v>
      </c>
      <c r="B172" s="403"/>
      <c r="C172" s="71"/>
      <c r="D172" s="70">
        <f>D149+D155+D166+D168+D170</f>
        <v>32</v>
      </c>
      <c r="E172" s="70">
        <f>E149+E155+E166+E170</f>
        <v>14</v>
      </c>
      <c r="F172" s="70">
        <f>F149+F155+F166+F170</f>
        <v>17</v>
      </c>
      <c r="G172" s="70">
        <f>G147+G153+G164+G170</f>
        <v>26</v>
      </c>
      <c r="H172" s="70"/>
      <c r="I172" s="225"/>
      <c r="J172" s="188">
        <f>SUM(K171:O171)</f>
        <v>390</v>
      </c>
      <c r="K172" s="70"/>
      <c r="L172" s="70"/>
      <c r="M172" s="225"/>
      <c r="N172" s="225"/>
      <c r="O172" s="225"/>
      <c r="P172" s="166">
        <f>P171</f>
        <v>490</v>
      </c>
      <c r="R172" s="179"/>
    </row>
    <row r="173" spans="1:18" x14ac:dyDescent="0.2">
      <c r="A173" s="81"/>
      <c r="B173" s="73"/>
      <c r="C173" s="74"/>
      <c r="D173" s="75"/>
      <c r="E173" s="75"/>
      <c r="F173" s="75"/>
      <c r="G173" s="15"/>
      <c r="H173" s="15"/>
      <c r="I173" s="15"/>
      <c r="J173" s="15"/>
      <c r="K173" s="15"/>
      <c r="L173" s="15"/>
      <c r="M173" s="15"/>
      <c r="N173" s="15"/>
      <c r="O173" s="15"/>
      <c r="P173" s="189"/>
      <c r="R173" s="179"/>
    </row>
    <row r="174" spans="1:18" ht="13.5" thickBot="1" x14ac:dyDescent="0.25">
      <c r="A174" s="81"/>
      <c r="B174" s="73"/>
      <c r="C174" s="74"/>
      <c r="D174" s="75"/>
      <c r="E174" s="75"/>
      <c r="F174" s="75"/>
      <c r="G174" s="15"/>
      <c r="H174" s="15"/>
      <c r="I174" s="15"/>
      <c r="J174" s="15"/>
      <c r="K174" s="15"/>
      <c r="L174" s="15"/>
      <c r="M174" s="15"/>
      <c r="N174" s="15"/>
      <c r="O174" s="15"/>
      <c r="P174" s="189"/>
      <c r="R174" s="179"/>
    </row>
    <row r="175" spans="1:18" x14ac:dyDescent="0.2">
      <c r="A175" s="387" t="s">
        <v>65</v>
      </c>
      <c r="B175" s="388"/>
      <c r="C175" s="82"/>
      <c r="D175" s="167"/>
      <c r="E175" s="167"/>
      <c r="F175" s="167"/>
      <c r="G175" s="167"/>
      <c r="H175" s="167"/>
      <c r="I175" s="222"/>
      <c r="J175" s="87">
        <f>J131+J171</f>
        <v>1630</v>
      </c>
      <c r="K175" s="167">
        <f t="shared" ref="K175:P175" si="14">K131+K171</f>
        <v>220</v>
      </c>
      <c r="L175" s="167">
        <f t="shared" si="14"/>
        <v>180</v>
      </c>
      <c r="M175" s="167">
        <f t="shared" si="14"/>
        <v>65</v>
      </c>
      <c r="N175" s="167">
        <f t="shared" si="14"/>
        <v>255</v>
      </c>
      <c r="O175" s="167">
        <f t="shared" si="14"/>
        <v>160</v>
      </c>
      <c r="P175" s="168">
        <f t="shared" si="14"/>
        <v>750</v>
      </c>
      <c r="R175" s="179"/>
    </row>
    <row r="176" spans="1:18" ht="13.5" thickBot="1" x14ac:dyDescent="0.25">
      <c r="A176" s="402" t="s">
        <v>66</v>
      </c>
      <c r="B176" s="403"/>
      <c r="C176" s="71"/>
      <c r="D176" s="70">
        <f>D132+D172</f>
        <v>62</v>
      </c>
      <c r="E176" s="70">
        <f>E132+E172</f>
        <v>32</v>
      </c>
      <c r="F176" s="70">
        <f>F132+F172</f>
        <v>29</v>
      </c>
      <c r="G176" s="70">
        <f>G132+G172</f>
        <v>36</v>
      </c>
      <c r="H176" s="70"/>
      <c r="I176" s="225"/>
      <c r="J176" s="188"/>
      <c r="K176" s="70"/>
      <c r="L176" s="70"/>
      <c r="M176" s="225"/>
      <c r="N176" s="225"/>
      <c r="O176" s="225"/>
      <c r="P176" s="166"/>
      <c r="R176" s="179"/>
    </row>
    <row r="177" spans="1:18" ht="12.75" customHeight="1" x14ac:dyDescent="0.2">
      <c r="A177" s="72"/>
      <c r="B177" s="405" t="s">
        <v>222</v>
      </c>
      <c r="C177" s="405"/>
      <c r="D177" s="405"/>
      <c r="E177" s="405"/>
      <c r="F177" s="405"/>
      <c r="G177" s="405"/>
      <c r="H177" s="405"/>
      <c r="I177" s="405"/>
      <c r="J177" s="405"/>
      <c r="K177" s="405"/>
      <c r="L177" s="405"/>
      <c r="M177" s="405"/>
      <c r="N177" s="405"/>
      <c r="O177" s="405"/>
      <c r="P177" s="405"/>
      <c r="Q177" s="405"/>
      <c r="R177" s="179"/>
    </row>
    <row r="178" spans="1:18" ht="12.75" customHeight="1" x14ac:dyDescent="0.2">
      <c r="A178" s="72"/>
      <c r="B178" s="405" t="s">
        <v>229</v>
      </c>
      <c r="C178" s="405"/>
      <c r="D178" s="405"/>
      <c r="E178" s="405"/>
      <c r="F178" s="405"/>
      <c r="G178" s="405"/>
      <c r="H178" s="405"/>
      <c r="I178" s="405"/>
      <c r="J178" s="405"/>
      <c r="K178" s="405"/>
      <c r="L178" s="405"/>
      <c r="M178" s="405"/>
      <c r="N178" s="405"/>
      <c r="O178" s="405"/>
      <c r="P178" s="405"/>
      <c r="Q178" s="405"/>
      <c r="R178" s="179"/>
    </row>
    <row r="179" spans="1:18" ht="13.5" customHeight="1" x14ac:dyDescent="0.2">
      <c r="A179" s="72"/>
      <c r="B179" s="405" t="s">
        <v>52</v>
      </c>
      <c r="C179" s="405"/>
      <c r="D179" s="405"/>
      <c r="E179" s="405"/>
      <c r="F179" s="405"/>
      <c r="G179" s="405"/>
      <c r="H179" s="405"/>
      <c r="I179" s="405"/>
      <c r="J179" s="405"/>
      <c r="K179" s="405"/>
      <c r="L179" s="405"/>
      <c r="M179" s="405"/>
      <c r="N179" s="405"/>
      <c r="O179" s="405"/>
      <c r="P179" s="405"/>
      <c r="Q179" s="405"/>
      <c r="R179" s="179"/>
    </row>
    <row r="180" spans="1:18" ht="21.75" customHeight="1" thickBot="1" x14ac:dyDescent="0.3">
      <c r="A180" s="76"/>
      <c r="B180" s="404" t="s">
        <v>67</v>
      </c>
      <c r="C180" s="404"/>
      <c r="D180" s="404"/>
      <c r="G180" s="6"/>
      <c r="Q180" s="1"/>
      <c r="R180" s="179"/>
    </row>
    <row r="181" spans="1:18" x14ac:dyDescent="0.2">
      <c r="A181" s="7" t="s">
        <v>2</v>
      </c>
      <c r="B181" s="8"/>
      <c r="C181" s="240"/>
      <c r="D181" s="384" t="s">
        <v>3</v>
      </c>
      <c r="E181" s="385"/>
      <c r="F181" s="386"/>
      <c r="G181" s="254" t="s">
        <v>4</v>
      </c>
      <c r="H181" s="9" t="s">
        <v>5</v>
      </c>
      <c r="I181" s="10" t="s">
        <v>6</v>
      </c>
      <c r="J181" s="384" t="s">
        <v>7</v>
      </c>
      <c r="K181" s="385"/>
      <c r="L181" s="385"/>
      <c r="M181" s="385"/>
      <c r="N181" s="385"/>
      <c r="O181" s="385"/>
      <c r="P181" s="386"/>
      <c r="Q181" s="11" t="s">
        <v>8</v>
      </c>
      <c r="R181" s="181"/>
    </row>
    <row r="182" spans="1:18" ht="13.5" customHeight="1" x14ac:dyDescent="0.2">
      <c r="A182" s="13"/>
      <c r="B182" s="14" t="s">
        <v>9</v>
      </c>
      <c r="C182" s="15" t="s">
        <v>10</v>
      </c>
      <c r="D182" s="16" t="s">
        <v>11</v>
      </c>
      <c r="E182" s="395" t="s">
        <v>226</v>
      </c>
      <c r="F182" s="398" t="s">
        <v>227</v>
      </c>
      <c r="G182" s="255" t="s">
        <v>12</v>
      </c>
      <c r="H182" s="18" t="s">
        <v>13</v>
      </c>
      <c r="I182" s="19" t="s">
        <v>14</v>
      </c>
      <c r="J182" s="20" t="s">
        <v>11</v>
      </c>
      <c r="K182" s="392" t="s">
        <v>15</v>
      </c>
      <c r="L182" s="393"/>
      <c r="M182" s="393"/>
      <c r="N182" s="393"/>
      <c r="O182" s="394"/>
      <c r="P182" s="389" t="s">
        <v>218</v>
      </c>
      <c r="Q182" s="22" t="s">
        <v>16</v>
      </c>
      <c r="R182" s="179"/>
    </row>
    <row r="183" spans="1:18" ht="32.25" x14ac:dyDescent="0.2">
      <c r="A183" s="23"/>
      <c r="B183" s="14" t="s">
        <v>17</v>
      </c>
      <c r="C183" s="15"/>
      <c r="D183" s="16"/>
      <c r="E183" s="396"/>
      <c r="F183" s="399"/>
      <c r="G183" s="255" t="s">
        <v>18</v>
      </c>
      <c r="H183" s="18"/>
      <c r="I183" s="19" t="s">
        <v>19</v>
      </c>
      <c r="J183" s="25"/>
      <c r="K183" s="92" t="s">
        <v>20</v>
      </c>
      <c r="L183" s="320" t="s">
        <v>228</v>
      </c>
      <c r="M183" s="321" t="s">
        <v>225</v>
      </c>
      <c r="N183" s="92" t="s">
        <v>224</v>
      </c>
      <c r="O183" s="92" t="s">
        <v>219</v>
      </c>
      <c r="P183" s="390"/>
      <c r="Q183" s="26" t="s">
        <v>21</v>
      </c>
      <c r="R183" s="179"/>
    </row>
    <row r="184" spans="1:18" x14ac:dyDescent="0.2">
      <c r="A184" s="27"/>
      <c r="B184" s="14"/>
      <c r="D184" s="16"/>
      <c r="E184" s="396"/>
      <c r="F184" s="399"/>
      <c r="G184" s="255" t="s">
        <v>22</v>
      </c>
      <c r="I184" s="19" t="s">
        <v>23</v>
      </c>
      <c r="J184" s="25"/>
      <c r="K184" s="28"/>
      <c r="L184" s="17"/>
      <c r="M184" s="24"/>
      <c r="N184" s="24"/>
      <c r="O184" s="24"/>
      <c r="P184" s="390"/>
      <c r="Q184" s="26" t="s">
        <v>24</v>
      </c>
      <c r="R184" s="179"/>
    </row>
    <row r="185" spans="1:18" x14ac:dyDescent="0.2">
      <c r="A185" s="27"/>
      <c r="B185" s="29"/>
      <c r="D185" s="16"/>
      <c r="E185" s="396"/>
      <c r="F185" s="399"/>
      <c r="G185" s="255" t="s">
        <v>25</v>
      </c>
      <c r="H185" s="18"/>
      <c r="I185" s="19" t="s">
        <v>116</v>
      </c>
      <c r="J185" s="30"/>
      <c r="K185" s="28"/>
      <c r="L185" s="31"/>
      <c r="M185" s="214"/>
      <c r="N185" s="214"/>
      <c r="O185" s="214"/>
      <c r="P185" s="390"/>
      <c r="Q185" s="22"/>
      <c r="R185" s="179"/>
    </row>
    <row r="186" spans="1:18" ht="13.5" thickBot="1" x14ac:dyDescent="0.25">
      <c r="A186" s="33"/>
      <c r="B186" s="34"/>
      <c r="C186" s="324"/>
      <c r="D186" s="35"/>
      <c r="E186" s="397"/>
      <c r="F186" s="400"/>
      <c r="G186" s="256"/>
      <c r="H186" s="325"/>
      <c r="I186" s="35"/>
      <c r="J186" s="36"/>
      <c r="K186" s="37"/>
      <c r="L186" s="38"/>
      <c r="M186" s="220"/>
      <c r="N186" s="220"/>
      <c r="O186" s="220"/>
      <c r="P186" s="391"/>
      <c r="Q186" s="40"/>
      <c r="R186" s="179"/>
    </row>
    <row r="187" spans="1:18" ht="13.5" thickBot="1" x14ac:dyDescent="0.25">
      <c r="A187" s="41"/>
      <c r="B187" s="42" t="s">
        <v>26</v>
      </c>
      <c r="C187" s="43"/>
      <c r="D187" s="31"/>
      <c r="E187" s="31"/>
      <c r="F187" s="31"/>
      <c r="G187" s="31"/>
      <c r="H187" s="31"/>
      <c r="I187" s="214"/>
      <c r="J187" s="264"/>
      <c r="K187" s="165"/>
      <c r="L187" s="165"/>
      <c r="M187" s="221"/>
      <c r="N187" s="221"/>
      <c r="O187" s="221"/>
      <c r="P187" s="115"/>
      <c r="Q187" s="326"/>
      <c r="R187" s="179"/>
    </row>
    <row r="188" spans="1:18" ht="13.5" thickBot="1" x14ac:dyDescent="0.25">
      <c r="A188" s="44" t="s">
        <v>27</v>
      </c>
      <c r="B188" s="45" t="s">
        <v>28</v>
      </c>
      <c r="C188" s="46"/>
      <c r="D188" s="47"/>
      <c r="E188" s="47"/>
      <c r="F188" s="47"/>
      <c r="G188" s="47"/>
      <c r="H188" s="47"/>
      <c r="I188" s="128"/>
      <c r="J188" s="129"/>
      <c r="K188" s="47"/>
      <c r="L188" s="47"/>
      <c r="M188" s="128"/>
      <c r="N188" s="128"/>
      <c r="O188" s="128"/>
      <c r="P188" s="48"/>
      <c r="Q188" s="328"/>
      <c r="R188" s="179"/>
    </row>
    <row r="189" spans="1:18" x14ac:dyDescent="0.2">
      <c r="A189" s="53">
        <v>1</v>
      </c>
      <c r="B189" s="54"/>
      <c r="C189" s="57"/>
      <c r="D189" s="57"/>
      <c r="E189" s="57"/>
      <c r="F189" s="57"/>
      <c r="G189" s="57"/>
      <c r="H189" s="57"/>
      <c r="I189" s="140"/>
      <c r="J189" s="94"/>
      <c r="K189" s="57"/>
      <c r="L189" s="57"/>
      <c r="M189" s="140"/>
      <c r="N189" s="140"/>
      <c r="O189" s="140"/>
      <c r="P189" s="58"/>
      <c r="Q189" s="296"/>
      <c r="R189" s="179"/>
    </row>
    <row r="190" spans="1:18" x14ac:dyDescent="0.2">
      <c r="A190" s="53"/>
      <c r="B190" s="55" t="s">
        <v>34</v>
      </c>
      <c r="C190" s="56"/>
      <c r="D190" s="57"/>
      <c r="E190" s="57"/>
      <c r="F190" s="57"/>
      <c r="G190" s="57"/>
      <c r="H190" s="57"/>
      <c r="I190" s="140"/>
      <c r="J190" s="94">
        <f>SUM(J189:J189)</f>
        <v>0</v>
      </c>
      <c r="K190" s="57">
        <f>SUM(K189:K189)</f>
        <v>0</v>
      </c>
      <c r="L190" s="57">
        <f>SUM(L189:L189)</f>
        <v>0</v>
      </c>
      <c r="M190" s="57"/>
      <c r="N190" s="57"/>
      <c r="O190" s="57">
        <f>SUM(O189:O189)</f>
        <v>0</v>
      </c>
      <c r="P190" s="58">
        <f>SUM(P189:P189)</f>
        <v>0</v>
      </c>
      <c r="Q190" s="296"/>
      <c r="R190" s="179"/>
    </row>
    <row r="191" spans="1:18" ht="25.5" x14ac:dyDescent="0.2">
      <c r="A191" s="53"/>
      <c r="B191" s="55" t="s">
        <v>35</v>
      </c>
      <c r="C191" s="56"/>
      <c r="D191" s="57"/>
      <c r="E191" s="57"/>
      <c r="F191" s="57"/>
      <c r="G191" s="57">
        <f>SUM(G189:G189)</f>
        <v>0</v>
      </c>
      <c r="H191" s="57"/>
      <c r="I191" s="140"/>
      <c r="J191" s="94"/>
      <c r="K191" s="57"/>
      <c r="L191" s="57"/>
      <c r="M191" s="140"/>
      <c r="N191" s="140"/>
      <c r="O191" s="140"/>
      <c r="P191" s="58"/>
      <c r="Q191" s="296"/>
      <c r="R191" s="179"/>
    </row>
    <row r="192" spans="1:18" ht="25.5" x14ac:dyDescent="0.2">
      <c r="A192" s="53"/>
      <c r="B192" s="55" t="s">
        <v>36</v>
      </c>
      <c r="C192" s="56"/>
      <c r="D192" s="57">
        <f>D189</f>
        <v>0</v>
      </c>
      <c r="E192" s="57"/>
      <c r="F192" s="57"/>
      <c r="G192" s="57"/>
      <c r="H192" s="57"/>
      <c r="I192" s="140"/>
      <c r="J192" s="94"/>
      <c r="K192" s="57"/>
      <c r="L192" s="57"/>
      <c r="M192" s="140"/>
      <c r="N192" s="140"/>
      <c r="O192" s="140"/>
      <c r="P192" s="58"/>
      <c r="Q192" s="296"/>
      <c r="R192" s="179"/>
    </row>
    <row r="193" spans="1:18" ht="13.5" thickBot="1" x14ac:dyDescent="0.25">
      <c r="A193" s="59"/>
      <c r="B193" s="60" t="s">
        <v>37</v>
      </c>
      <c r="C193" s="61"/>
      <c r="D193" s="64">
        <f>SUM(D189:D189)</f>
        <v>0</v>
      </c>
      <c r="E193" s="64">
        <f>SUM(E189:E189)</f>
        <v>0</v>
      </c>
      <c r="F193" s="64">
        <f>SUM(F189:F189)</f>
        <v>0</v>
      </c>
      <c r="G193" s="64"/>
      <c r="H193" s="64"/>
      <c r="I193" s="229"/>
      <c r="J193" s="20"/>
      <c r="K193" s="64"/>
      <c r="L193" s="64"/>
      <c r="M193" s="229"/>
      <c r="N193" s="229"/>
      <c r="O193" s="229"/>
      <c r="P193" s="21"/>
      <c r="Q193" s="330"/>
      <c r="R193" s="179"/>
    </row>
    <row r="194" spans="1:18" ht="13.5" thickBot="1" x14ac:dyDescent="0.25">
      <c r="A194" s="44" t="s">
        <v>38</v>
      </c>
      <c r="B194" s="45" t="s">
        <v>39</v>
      </c>
      <c r="C194" s="46"/>
      <c r="D194" s="65"/>
      <c r="E194" s="65"/>
      <c r="F194" s="47"/>
      <c r="G194" s="47"/>
      <c r="H194" s="47"/>
      <c r="I194" s="128"/>
      <c r="J194" s="129"/>
      <c r="K194" s="47"/>
      <c r="L194" s="47"/>
      <c r="M194" s="128"/>
      <c r="N194" s="128"/>
      <c r="O194" s="128"/>
      <c r="P194" s="48"/>
      <c r="Q194" s="328"/>
      <c r="R194" s="179"/>
    </row>
    <row r="195" spans="1:18" ht="13.5" thickBot="1" x14ac:dyDescent="0.25">
      <c r="A195" s="49">
        <v>1</v>
      </c>
      <c r="B195" s="173" t="s">
        <v>164</v>
      </c>
      <c r="C195" s="216">
        <v>5</v>
      </c>
      <c r="D195" s="129">
        <f>E195+F195</f>
        <v>4</v>
      </c>
      <c r="E195" s="47">
        <v>3</v>
      </c>
      <c r="F195" s="48">
        <v>1</v>
      </c>
      <c r="G195" s="276"/>
      <c r="H195" s="157" t="s">
        <v>40</v>
      </c>
      <c r="I195" s="223" t="s">
        <v>30</v>
      </c>
      <c r="J195" s="183">
        <f>SUM(K195:P195)</f>
        <v>100</v>
      </c>
      <c r="K195" s="47">
        <v>15</v>
      </c>
      <c r="L195" s="47">
        <v>15</v>
      </c>
      <c r="M195" s="128">
        <v>30</v>
      </c>
      <c r="N195" s="128"/>
      <c r="O195" s="128">
        <v>15</v>
      </c>
      <c r="P195" s="48">
        <v>25</v>
      </c>
      <c r="Q195" s="278" t="s">
        <v>121</v>
      </c>
      <c r="R195" s="180" t="s">
        <v>165</v>
      </c>
    </row>
    <row r="196" spans="1:18" x14ac:dyDescent="0.2">
      <c r="A196" s="53"/>
      <c r="B196" s="55" t="s">
        <v>34</v>
      </c>
      <c r="C196" s="57"/>
      <c r="D196" s="51"/>
      <c r="E196" s="51"/>
      <c r="F196" s="51"/>
      <c r="G196" s="57"/>
      <c r="H196" s="57"/>
      <c r="I196" s="140"/>
      <c r="J196" s="147">
        <f t="shared" ref="J196:P196" si="15">SUM(J195:J195)</f>
        <v>100</v>
      </c>
      <c r="K196" s="51">
        <f t="shared" si="15"/>
        <v>15</v>
      </c>
      <c r="L196" s="51">
        <f t="shared" si="15"/>
        <v>15</v>
      </c>
      <c r="M196" s="51">
        <f t="shared" si="15"/>
        <v>30</v>
      </c>
      <c r="N196" s="51">
        <f t="shared" si="15"/>
        <v>0</v>
      </c>
      <c r="O196" s="51">
        <f t="shared" si="15"/>
        <v>15</v>
      </c>
      <c r="P196" s="52">
        <f t="shared" si="15"/>
        <v>25</v>
      </c>
      <c r="Q196" s="296"/>
      <c r="R196" s="179"/>
    </row>
    <row r="197" spans="1:18" ht="25.5" x14ac:dyDescent="0.2">
      <c r="A197" s="53"/>
      <c r="B197" s="55" t="s">
        <v>35</v>
      </c>
      <c r="C197" s="57"/>
      <c r="D197" s="57"/>
      <c r="E197" s="57"/>
      <c r="F197" s="57"/>
      <c r="G197" s="57">
        <f>SUM(G195:G195)</f>
        <v>0</v>
      </c>
      <c r="H197" s="57"/>
      <c r="I197" s="140"/>
      <c r="J197" s="94"/>
      <c r="K197" s="57"/>
      <c r="L197" s="57"/>
      <c r="M197" s="140"/>
      <c r="N197" s="140"/>
      <c r="O197" s="140"/>
      <c r="P197" s="58"/>
      <c r="Q197" s="296"/>
      <c r="R197" s="179"/>
    </row>
    <row r="198" spans="1:18" ht="25.5" x14ac:dyDescent="0.2">
      <c r="A198" s="53"/>
      <c r="B198" s="55" t="s">
        <v>36</v>
      </c>
      <c r="C198" s="57"/>
      <c r="D198" s="57"/>
      <c r="E198" s="57"/>
      <c r="F198" s="57"/>
      <c r="G198" s="57"/>
      <c r="H198" s="57"/>
      <c r="I198" s="140"/>
      <c r="J198" s="94"/>
      <c r="K198" s="57"/>
      <c r="L198" s="57"/>
      <c r="M198" s="140"/>
      <c r="N198" s="140"/>
      <c r="O198" s="140"/>
      <c r="P198" s="58"/>
      <c r="Q198" s="296"/>
      <c r="R198" s="179"/>
    </row>
    <row r="199" spans="1:18" ht="13.5" thickBot="1" x14ac:dyDescent="0.25">
      <c r="A199" s="59"/>
      <c r="B199" s="60" t="s">
        <v>37</v>
      </c>
      <c r="C199" s="64"/>
      <c r="D199" s="64">
        <f>SUM(D195:D195)</f>
        <v>4</v>
      </c>
      <c r="E199" s="64">
        <f>SUM(E195:E195)</f>
        <v>3</v>
      </c>
      <c r="F199" s="64">
        <f>SUM(F195:F195)</f>
        <v>1</v>
      </c>
      <c r="G199" s="64"/>
      <c r="H199" s="64"/>
      <c r="I199" s="229"/>
      <c r="J199" s="20"/>
      <c r="K199" s="64"/>
      <c r="L199" s="64"/>
      <c r="M199" s="229"/>
      <c r="N199" s="229"/>
      <c r="O199" s="229"/>
      <c r="P199" s="21"/>
      <c r="Q199" s="330"/>
      <c r="R199" s="179"/>
    </row>
    <row r="200" spans="1:18" ht="13.5" thickBot="1" x14ac:dyDescent="0.25">
      <c r="A200" s="44" t="s">
        <v>41</v>
      </c>
      <c r="B200" s="45" t="s">
        <v>42</v>
      </c>
      <c r="C200" s="46"/>
      <c r="D200" s="47"/>
      <c r="E200" s="47"/>
      <c r="F200" s="47"/>
      <c r="G200" s="47"/>
      <c r="H200" s="47"/>
      <c r="I200" s="128"/>
      <c r="J200" s="264"/>
      <c r="K200" s="165"/>
      <c r="L200" s="165"/>
      <c r="M200" s="221"/>
      <c r="N200" s="221"/>
      <c r="O200" s="221"/>
      <c r="P200" s="115"/>
      <c r="Q200" s="328"/>
      <c r="R200" s="179"/>
    </row>
    <row r="201" spans="1:18" ht="14.25" customHeight="1" x14ac:dyDescent="0.2">
      <c r="A201" s="49">
        <v>1</v>
      </c>
      <c r="B201" s="367" t="s">
        <v>166</v>
      </c>
      <c r="C201" s="216">
        <v>5</v>
      </c>
      <c r="D201" s="87">
        <f>E201+F201</f>
        <v>5</v>
      </c>
      <c r="E201" s="167">
        <v>3</v>
      </c>
      <c r="F201" s="168">
        <v>2</v>
      </c>
      <c r="G201" s="262">
        <v>1</v>
      </c>
      <c r="H201" s="157" t="s">
        <v>40</v>
      </c>
      <c r="I201" s="223" t="s">
        <v>30</v>
      </c>
      <c r="J201" s="87">
        <f t="shared" ref="J201:J206" si="16">SUM(K201:P201)</f>
        <v>125</v>
      </c>
      <c r="K201" s="167">
        <v>15</v>
      </c>
      <c r="L201" s="167">
        <v>25</v>
      </c>
      <c r="M201" s="167">
        <v>20</v>
      </c>
      <c r="N201" s="167"/>
      <c r="O201" s="167">
        <v>15</v>
      </c>
      <c r="P201" s="168">
        <v>50</v>
      </c>
      <c r="Q201" s="278" t="s">
        <v>121</v>
      </c>
      <c r="R201" s="180" t="s">
        <v>171</v>
      </c>
    </row>
    <row r="202" spans="1:18" x14ac:dyDescent="0.2">
      <c r="A202" s="49">
        <v>2</v>
      </c>
      <c r="B202" s="193" t="s">
        <v>180</v>
      </c>
      <c r="C202" s="216">
        <v>5</v>
      </c>
      <c r="D202" s="159">
        <v>5</v>
      </c>
      <c r="E202" s="157">
        <v>2</v>
      </c>
      <c r="F202" s="158">
        <v>3</v>
      </c>
      <c r="G202" s="262">
        <v>2</v>
      </c>
      <c r="H202" s="157" t="s">
        <v>29</v>
      </c>
      <c r="I202" s="223" t="s">
        <v>44</v>
      </c>
      <c r="J202" s="89">
        <f t="shared" si="16"/>
        <v>125</v>
      </c>
      <c r="K202" s="91">
        <v>10</v>
      </c>
      <c r="L202" s="91"/>
      <c r="M202" s="91"/>
      <c r="N202" s="91">
        <v>30</v>
      </c>
      <c r="O202" s="91">
        <v>15</v>
      </c>
      <c r="P202" s="160">
        <v>70</v>
      </c>
      <c r="Q202" s="278" t="s">
        <v>121</v>
      </c>
      <c r="R202" s="180" t="s">
        <v>128</v>
      </c>
    </row>
    <row r="203" spans="1:18" ht="15" customHeight="1" x14ac:dyDescent="0.2">
      <c r="A203" s="49">
        <v>3</v>
      </c>
      <c r="B203" s="173" t="s">
        <v>167</v>
      </c>
      <c r="C203" s="216">
        <v>5</v>
      </c>
      <c r="D203" s="159">
        <f>E203+F203</f>
        <v>5</v>
      </c>
      <c r="E203" s="157">
        <v>3</v>
      </c>
      <c r="F203" s="158">
        <v>2</v>
      </c>
      <c r="G203" s="262">
        <v>1</v>
      </c>
      <c r="H203" s="157" t="s">
        <v>40</v>
      </c>
      <c r="I203" s="223" t="s">
        <v>30</v>
      </c>
      <c r="J203" s="89">
        <f t="shared" si="16"/>
        <v>125</v>
      </c>
      <c r="K203" s="91">
        <v>25</v>
      </c>
      <c r="L203" s="91"/>
      <c r="M203" s="91"/>
      <c r="N203" s="91">
        <v>45</v>
      </c>
      <c r="O203" s="91">
        <v>15</v>
      </c>
      <c r="P203" s="160">
        <v>40</v>
      </c>
      <c r="Q203" s="278" t="s">
        <v>121</v>
      </c>
      <c r="R203" s="180" t="s">
        <v>231</v>
      </c>
    </row>
    <row r="204" spans="1:18" ht="15.75" customHeight="1" x14ac:dyDescent="0.2">
      <c r="A204" s="49">
        <v>4</v>
      </c>
      <c r="B204" s="173" t="s">
        <v>168</v>
      </c>
      <c r="C204" s="216">
        <v>5</v>
      </c>
      <c r="D204" s="159">
        <f>E204+F204</f>
        <v>5</v>
      </c>
      <c r="E204" s="157">
        <v>3</v>
      </c>
      <c r="F204" s="158">
        <v>2</v>
      </c>
      <c r="G204" s="262">
        <v>1</v>
      </c>
      <c r="H204" s="157" t="s">
        <v>40</v>
      </c>
      <c r="I204" s="223" t="s">
        <v>30</v>
      </c>
      <c r="J204" s="89">
        <f t="shared" si="16"/>
        <v>125</v>
      </c>
      <c r="K204" s="91">
        <v>15</v>
      </c>
      <c r="L204" s="91"/>
      <c r="M204" s="91"/>
      <c r="N204" s="91">
        <v>50</v>
      </c>
      <c r="O204" s="91">
        <v>15</v>
      </c>
      <c r="P204" s="160">
        <v>45</v>
      </c>
      <c r="Q204" s="278" t="s">
        <v>121</v>
      </c>
      <c r="R204" s="180" t="s">
        <v>172</v>
      </c>
    </row>
    <row r="205" spans="1:18" ht="25.5" x14ac:dyDescent="0.2">
      <c r="A205" s="49">
        <v>5</v>
      </c>
      <c r="B205" s="368" t="s">
        <v>315</v>
      </c>
      <c r="C205" s="216">
        <v>5</v>
      </c>
      <c r="D205" s="159">
        <v>3</v>
      </c>
      <c r="E205" s="157">
        <v>2</v>
      </c>
      <c r="F205" s="158">
        <v>1</v>
      </c>
      <c r="G205" s="262">
        <v>1</v>
      </c>
      <c r="H205" s="157" t="s">
        <v>29</v>
      </c>
      <c r="I205" s="223" t="s">
        <v>30</v>
      </c>
      <c r="J205" s="89">
        <f t="shared" si="16"/>
        <v>75</v>
      </c>
      <c r="K205" s="91">
        <v>15</v>
      </c>
      <c r="L205" s="91"/>
      <c r="M205" s="91">
        <v>30</v>
      </c>
      <c r="N205" s="91"/>
      <c r="O205" s="91">
        <v>15</v>
      </c>
      <c r="P205" s="160">
        <v>15</v>
      </c>
      <c r="Q205" s="278" t="s">
        <v>176</v>
      </c>
      <c r="R205" s="180" t="s">
        <v>173</v>
      </c>
    </row>
    <row r="206" spans="1:18" ht="26.25" thickBot="1" x14ac:dyDescent="0.25">
      <c r="A206" s="49">
        <v>6</v>
      </c>
      <c r="B206" s="369" t="s">
        <v>316</v>
      </c>
      <c r="C206" s="216">
        <v>5</v>
      </c>
      <c r="D206" s="274">
        <v>3</v>
      </c>
      <c r="E206" s="283">
        <v>2</v>
      </c>
      <c r="F206" s="284">
        <v>1</v>
      </c>
      <c r="G206" s="262">
        <v>1</v>
      </c>
      <c r="H206" s="157" t="s">
        <v>29</v>
      </c>
      <c r="I206" s="223" t="s">
        <v>30</v>
      </c>
      <c r="J206" s="188">
        <f t="shared" si="16"/>
        <v>75</v>
      </c>
      <c r="K206" s="70">
        <v>15</v>
      </c>
      <c r="L206" s="70"/>
      <c r="M206" s="70">
        <v>30</v>
      </c>
      <c r="N206" s="70"/>
      <c r="O206" s="70">
        <v>15</v>
      </c>
      <c r="P206" s="166">
        <v>15</v>
      </c>
      <c r="Q206" s="278" t="s">
        <v>121</v>
      </c>
      <c r="R206" s="180" t="s">
        <v>173</v>
      </c>
    </row>
    <row r="207" spans="1:18" x14ac:dyDescent="0.2">
      <c r="A207" s="53"/>
      <c r="B207" s="55" t="s">
        <v>34</v>
      </c>
      <c r="C207" s="57"/>
      <c r="D207" s="157"/>
      <c r="E207" s="157"/>
      <c r="F207" s="157"/>
      <c r="G207" s="91"/>
      <c r="H207" s="91"/>
      <c r="I207" s="224"/>
      <c r="J207" s="159">
        <f t="shared" ref="J207:P207" si="17">SUM(J201:J206)</f>
        <v>650</v>
      </c>
      <c r="K207" s="157">
        <f t="shared" si="17"/>
        <v>95</v>
      </c>
      <c r="L207" s="157">
        <f t="shared" si="17"/>
        <v>25</v>
      </c>
      <c r="M207" s="157">
        <f t="shared" si="17"/>
        <v>80</v>
      </c>
      <c r="N207" s="157">
        <f t="shared" si="17"/>
        <v>125</v>
      </c>
      <c r="O207" s="157">
        <f t="shared" si="17"/>
        <v>90</v>
      </c>
      <c r="P207" s="158">
        <f t="shared" si="17"/>
        <v>235</v>
      </c>
      <c r="Q207" s="237"/>
      <c r="R207" s="179"/>
    </row>
    <row r="208" spans="1:18" ht="25.5" x14ac:dyDescent="0.2">
      <c r="A208" s="53"/>
      <c r="B208" s="55" t="s">
        <v>35</v>
      </c>
      <c r="C208" s="57"/>
      <c r="D208" s="91"/>
      <c r="E208" s="91"/>
      <c r="F208" s="91"/>
      <c r="G208" s="91">
        <f>SUM(G201:G206)</f>
        <v>7</v>
      </c>
      <c r="H208" s="91"/>
      <c r="I208" s="224"/>
      <c r="J208" s="89"/>
      <c r="K208" s="91"/>
      <c r="L208" s="91"/>
      <c r="M208" s="224"/>
      <c r="N208" s="224"/>
      <c r="O208" s="224"/>
      <c r="P208" s="160"/>
      <c r="Q208" s="237"/>
      <c r="R208" s="179"/>
    </row>
    <row r="209" spans="1:18" ht="25.5" x14ac:dyDescent="0.2">
      <c r="A209" s="53"/>
      <c r="B209" s="55" t="s">
        <v>36</v>
      </c>
      <c r="C209" s="57"/>
      <c r="D209" s="91">
        <f>D202</f>
        <v>5</v>
      </c>
      <c r="E209" s="91"/>
      <c r="F209" s="91"/>
      <c r="G209" s="91"/>
      <c r="H209" s="91"/>
      <c r="I209" s="224"/>
      <c r="J209" s="89"/>
      <c r="K209" s="91"/>
      <c r="L209" s="91"/>
      <c r="M209" s="224"/>
      <c r="N209" s="224"/>
      <c r="O209" s="224"/>
      <c r="P209" s="160"/>
      <c r="Q209" s="237"/>
      <c r="R209" s="179"/>
    </row>
    <row r="210" spans="1:18" ht="13.5" thickBot="1" x14ac:dyDescent="0.25">
      <c r="A210" s="59"/>
      <c r="B210" s="60" t="s">
        <v>37</v>
      </c>
      <c r="C210" s="64"/>
      <c r="D210" s="105">
        <f>SUM(D201:D206)</f>
        <v>26</v>
      </c>
      <c r="E210" s="105">
        <f>SUM(E201:E206)</f>
        <v>15</v>
      </c>
      <c r="F210" s="105">
        <f>SUM(F201:F206)</f>
        <v>11</v>
      </c>
      <c r="G210" s="105"/>
      <c r="H210" s="105"/>
      <c r="I210" s="226"/>
      <c r="J210" s="174"/>
      <c r="K210" s="105"/>
      <c r="L210" s="105"/>
      <c r="M210" s="226"/>
      <c r="N210" s="226"/>
      <c r="O210" s="226"/>
      <c r="P210" s="119"/>
      <c r="Q210" s="289"/>
      <c r="R210" s="179"/>
    </row>
    <row r="211" spans="1:18" ht="13.5" thickBot="1" x14ac:dyDescent="0.25">
      <c r="A211" s="44" t="s">
        <v>43</v>
      </c>
      <c r="B211" s="45" t="s">
        <v>47</v>
      </c>
      <c r="C211" s="46"/>
      <c r="D211" s="175"/>
      <c r="E211" s="175"/>
      <c r="F211" s="175"/>
      <c r="G211" s="175"/>
      <c r="H211" s="175"/>
      <c r="I211" s="227"/>
      <c r="J211" s="183"/>
      <c r="K211" s="175"/>
      <c r="L211" s="175"/>
      <c r="M211" s="227"/>
      <c r="N211" s="227"/>
      <c r="O211" s="227"/>
      <c r="P211" s="176"/>
      <c r="Q211" s="332"/>
      <c r="R211" s="179"/>
    </row>
    <row r="212" spans="1:18" ht="25.5" x14ac:dyDescent="0.2">
      <c r="A212" s="49">
        <v>1</v>
      </c>
      <c r="B212" s="186" t="s">
        <v>284</v>
      </c>
      <c r="C212" s="51"/>
      <c r="D212" s="157"/>
      <c r="E212" s="157"/>
      <c r="F212" s="157"/>
      <c r="G212" s="157"/>
      <c r="H212" s="157"/>
      <c r="I212" s="223"/>
      <c r="J212" s="159"/>
      <c r="K212" s="157"/>
      <c r="L212" s="91"/>
      <c r="M212" s="223"/>
      <c r="N212" s="223"/>
      <c r="O212" s="223"/>
      <c r="P212" s="158"/>
      <c r="Q212" s="278"/>
      <c r="R212" s="179"/>
    </row>
    <row r="213" spans="1:18" x14ac:dyDescent="0.2">
      <c r="A213" s="53">
        <v>2</v>
      </c>
      <c r="B213" s="187" t="s">
        <v>86</v>
      </c>
      <c r="C213" s="57">
        <v>5</v>
      </c>
      <c r="D213" s="91"/>
      <c r="E213" s="91"/>
      <c r="F213" s="91"/>
      <c r="G213" s="91"/>
      <c r="H213" s="91"/>
      <c r="I213" s="224"/>
      <c r="J213" s="89"/>
      <c r="K213" s="91"/>
      <c r="L213" s="91"/>
      <c r="M213" s="224"/>
      <c r="N213" s="224"/>
      <c r="O213" s="224"/>
      <c r="P213" s="160"/>
      <c r="Q213" s="237" t="s">
        <v>32</v>
      </c>
      <c r="R213" s="179"/>
    </row>
    <row r="214" spans="1:18" ht="13.5" thickBot="1" x14ac:dyDescent="0.25">
      <c r="A214" s="67" t="s">
        <v>45</v>
      </c>
      <c r="B214" s="68" t="s">
        <v>49</v>
      </c>
      <c r="C214" s="69"/>
      <c r="D214" s="70">
        <f>F214</f>
        <v>0</v>
      </c>
      <c r="E214" s="70"/>
      <c r="F214" s="70"/>
      <c r="G214" s="70"/>
      <c r="H214" s="70"/>
      <c r="I214" s="225" t="s">
        <v>30</v>
      </c>
      <c r="J214" s="188"/>
      <c r="K214" s="70"/>
      <c r="L214" s="70"/>
      <c r="M214" s="225"/>
      <c r="N214" s="225"/>
      <c r="O214" s="225"/>
      <c r="P214" s="166"/>
      <c r="Q214" s="279"/>
      <c r="R214" s="179"/>
    </row>
    <row r="215" spans="1:18" x14ac:dyDescent="0.2">
      <c r="A215" s="387" t="s">
        <v>68</v>
      </c>
      <c r="B215" s="388"/>
      <c r="C215" s="82"/>
      <c r="D215" s="167"/>
      <c r="E215" s="167"/>
      <c r="F215" s="167"/>
      <c r="G215" s="167"/>
      <c r="H215" s="167"/>
      <c r="I215" s="222"/>
      <c r="J215" s="87">
        <f>J190+J196+J207+SUM(J212:J213)</f>
        <v>750</v>
      </c>
      <c r="K215" s="167">
        <f t="shared" ref="K215:P215" si="18">K190+K196+K207++SUM(K212:K213)</f>
        <v>110</v>
      </c>
      <c r="L215" s="167">
        <f t="shared" si="18"/>
        <v>40</v>
      </c>
      <c r="M215" s="167">
        <f t="shared" si="18"/>
        <v>110</v>
      </c>
      <c r="N215" s="167">
        <f t="shared" si="18"/>
        <v>125</v>
      </c>
      <c r="O215" s="167">
        <f t="shared" si="18"/>
        <v>105</v>
      </c>
      <c r="P215" s="168">
        <f t="shared" si="18"/>
        <v>260</v>
      </c>
      <c r="R215" s="179"/>
    </row>
    <row r="216" spans="1:18" ht="13.5" thickBot="1" x14ac:dyDescent="0.25">
      <c r="A216" s="402" t="s">
        <v>69</v>
      </c>
      <c r="B216" s="403"/>
      <c r="C216" s="71"/>
      <c r="D216" s="70">
        <f>D193+D199+D210+SUM(D212:D213)</f>
        <v>30</v>
      </c>
      <c r="E216" s="70">
        <f>E193+E199+E210+SUM(E212:E213)</f>
        <v>18</v>
      </c>
      <c r="F216" s="70">
        <f>F193+F199+F210+SUM(F212:F213)</f>
        <v>12</v>
      </c>
      <c r="G216" s="70">
        <f>G191+G197+G208+G214</f>
        <v>7</v>
      </c>
      <c r="H216" s="70"/>
      <c r="I216" s="225"/>
      <c r="J216" s="188">
        <f>SUM(K215:O215)</f>
        <v>490</v>
      </c>
      <c r="K216" s="70"/>
      <c r="L216" s="70"/>
      <c r="M216" s="225"/>
      <c r="N216" s="225"/>
      <c r="O216" s="225"/>
      <c r="P216" s="166">
        <f>SUM(P215)</f>
        <v>260</v>
      </c>
      <c r="R216" s="179"/>
    </row>
    <row r="217" spans="1:18" ht="13.5" customHeight="1" x14ac:dyDescent="0.2">
      <c r="A217" s="72"/>
      <c r="B217" s="405" t="s">
        <v>222</v>
      </c>
      <c r="C217" s="405"/>
      <c r="D217" s="405"/>
      <c r="E217" s="405"/>
      <c r="F217" s="405"/>
      <c r="G217" s="405"/>
      <c r="H217" s="405"/>
      <c r="I217" s="405"/>
      <c r="J217" s="405"/>
      <c r="K217" s="405"/>
      <c r="L217" s="405"/>
      <c r="M217" s="405"/>
      <c r="N217" s="405"/>
      <c r="O217" s="405"/>
      <c r="P217" s="405"/>
      <c r="Q217" s="405"/>
      <c r="R217" s="179"/>
    </row>
    <row r="218" spans="1:18" ht="13.5" customHeight="1" x14ac:dyDescent="0.2">
      <c r="A218" s="72"/>
      <c r="B218" s="405" t="s">
        <v>229</v>
      </c>
      <c r="C218" s="405"/>
      <c r="D218" s="405"/>
      <c r="E218" s="405"/>
      <c r="F218" s="405"/>
      <c r="G218" s="405"/>
      <c r="H218" s="405"/>
      <c r="I218" s="405"/>
      <c r="J218" s="405"/>
      <c r="K218" s="405"/>
      <c r="L218" s="405"/>
      <c r="M218" s="405"/>
      <c r="N218" s="405"/>
      <c r="O218" s="405"/>
      <c r="P218" s="405"/>
      <c r="Q218" s="405"/>
      <c r="R218" s="179"/>
    </row>
    <row r="219" spans="1:18" ht="13.5" customHeight="1" x14ac:dyDescent="0.2">
      <c r="A219" s="72"/>
      <c r="B219" s="405" t="s">
        <v>52</v>
      </c>
      <c r="C219" s="405"/>
      <c r="D219" s="405"/>
      <c r="E219" s="405"/>
      <c r="F219" s="405"/>
      <c r="G219" s="405"/>
      <c r="H219" s="405"/>
      <c r="I219" s="405"/>
      <c r="J219" s="405"/>
      <c r="K219" s="405"/>
      <c r="L219" s="405"/>
      <c r="M219" s="405"/>
      <c r="N219" s="405"/>
      <c r="O219" s="405"/>
      <c r="P219" s="405"/>
      <c r="Q219" s="405"/>
      <c r="R219" s="179"/>
    </row>
    <row r="220" spans="1:18" ht="20.25" customHeight="1" thickBot="1" x14ac:dyDescent="0.3">
      <c r="A220" s="76"/>
      <c r="B220" s="404" t="s">
        <v>70</v>
      </c>
      <c r="C220" s="404"/>
      <c r="D220" s="404"/>
      <c r="Q220" s="1"/>
      <c r="R220" s="179"/>
    </row>
    <row r="221" spans="1:18" x14ac:dyDescent="0.2">
      <c r="A221" s="7" t="s">
        <v>2</v>
      </c>
      <c r="B221" s="8"/>
      <c r="C221" s="240"/>
      <c r="D221" s="384" t="s">
        <v>3</v>
      </c>
      <c r="E221" s="385"/>
      <c r="F221" s="386"/>
      <c r="G221" s="254" t="s">
        <v>4</v>
      </c>
      <c r="H221" s="9" t="s">
        <v>5</v>
      </c>
      <c r="I221" s="10" t="s">
        <v>6</v>
      </c>
      <c r="J221" s="384" t="s">
        <v>7</v>
      </c>
      <c r="K221" s="385"/>
      <c r="L221" s="385"/>
      <c r="M221" s="385"/>
      <c r="N221" s="385"/>
      <c r="O221" s="385"/>
      <c r="P221" s="386"/>
      <c r="Q221" s="11" t="s">
        <v>8</v>
      </c>
      <c r="R221" s="181"/>
    </row>
    <row r="222" spans="1:18" ht="12.75" customHeight="1" x14ac:dyDescent="0.2">
      <c r="A222" s="13"/>
      <c r="B222" s="14" t="s">
        <v>9</v>
      </c>
      <c r="C222" s="15" t="s">
        <v>10</v>
      </c>
      <c r="D222" s="16" t="s">
        <v>11</v>
      </c>
      <c r="E222" s="395" t="s">
        <v>226</v>
      </c>
      <c r="F222" s="398" t="s">
        <v>227</v>
      </c>
      <c r="G222" s="255" t="s">
        <v>12</v>
      </c>
      <c r="H222" s="18" t="s">
        <v>13</v>
      </c>
      <c r="I222" s="19" t="s">
        <v>14</v>
      </c>
      <c r="J222" s="20" t="s">
        <v>11</v>
      </c>
      <c r="K222" s="392" t="s">
        <v>15</v>
      </c>
      <c r="L222" s="393"/>
      <c r="M222" s="393"/>
      <c r="N222" s="393"/>
      <c r="O222" s="394"/>
      <c r="P222" s="389" t="s">
        <v>218</v>
      </c>
      <c r="Q222" s="22" t="s">
        <v>16</v>
      </c>
      <c r="R222" s="179"/>
    </row>
    <row r="223" spans="1:18" ht="32.25" x14ac:dyDescent="0.2">
      <c r="A223" s="23"/>
      <c r="B223" s="14" t="s">
        <v>17</v>
      </c>
      <c r="C223" s="15"/>
      <c r="D223" s="16"/>
      <c r="E223" s="396"/>
      <c r="F223" s="399"/>
      <c r="G223" s="255" t="s">
        <v>18</v>
      </c>
      <c r="H223" s="18"/>
      <c r="I223" s="19" t="s">
        <v>19</v>
      </c>
      <c r="J223" s="25"/>
      <c r="K223" s="92" t="s">
        <v>20</v>
      </c>
      <c r="L223" s="320" t="s">
        <v>228</v>
      </c>
      <c r="M223" s="321" t="s">
        <v>225</v>
      </c>
      <c r="N223" s="92" t="s">
        <v>224</v>
      </c>
      <c r="O223" s="92" t="s">
        <v>219</v>
      </c>
      <c r="P223" s="390"/>
      <c r="Q223" s="26" t="s">
        <v>21</v>
      </c>
      <c r="R223" s="179"/>
    </row>
    <row r="224" spans="1:18" x14ac:dyDescent="0.2">
      <c r="A224" s="27"/>
      <c r="B224" s="14"/>
      <c r="D224" s="16"/>
      <c r="E224" s="396"/>
      <c r="F224" s="399"/>
      <c r="G224" s="255" t="s">
        <v>22</v>
      </c>
      <c r="I224" s="19" t="s">
        <v>23</v>
      </c>
      <c r="J224" s="25"/>
      <c r="K224" s="28"/>
      <c r="L224" s="17"/>
      <c r="M224" s="24"/>
      <c r="N224" s="24"/>
      <c r="O224" s="24"/>
      <c r="P224" s="390"/>
      <c r="Q224" s="26" t="s">
        <v>24</v>
      </c>
      <c r="R224" s="179"/>
    </row>
    <row r="225" spans="1:18" x14ac:dyDescent="0.2">
      <c r="A225" s="27"/>
      <c r="B225" s="29"/>
      <c r="D225" s="16"/>
      <c r="E225" s="396"/>
      <c r="F225" s="399"/>
      <c r="G225" s="255" t="s">
        <v>25</v>
      </c>
      <c r="H225" s="18"/>
      <c r="I225" s="19" t="s">
        <v>116</v>
      </c>
      <c r="J225" s="30"/>
      <c r="K225" s="28"/>
      <c r="L225" s="31"/>
      <c r="M225" s="214"/>
      <c r="N225" s="214"/>
      <c r="O225" s="214"/>
      <c r="P225" s="390"/>
      <c r="Q225" s="22"/>
      <c r="R225" s="179"/>
    </row>
    <row r="226" spans="1:18" ht="13.5" thickBot="1" x14ac:dyDescent="0.25">
      <c r="A226" s="33"/>
      <c r="B226" s="34"/>
      <c r="C226" s="324"/>
      <c r="D226" s="35"/>
      <c r="E226" s="397"/>
      <c r="F226" s="400"/>
      <c r="G226" s="256"/>
      <c r="H226" s="325"/>
      <c r="I226" s="35"/>
      <c r="J226" s="36"/>
      <c r="K226" s="37"/>
      <c r="L226" s="38"/>
      <c r="M226" s="220"/>
      <c r="N226" s="220"/>
      <c r="O226" s="220"/>
      <c r="P226" s="391"/>
      <c r="Q226" s="40"/>
      <c r="R226" s="179"/>
    </row>
    <row r="227" spans="1:18" ht="13.5" thickBot="1" x14ac:dyDescent="0.25">
      <c r="A227" s="41"/>
      <c r="B227" s="42" t="s">
        <v>26</v>
      </c>
      <c r="C227" s="43"/>
      <c r="D227" s="31"/>
      <c r="E227" s="31"/>
      <c r="F227" s="31"/>
      <c r="G227" s="31"/>
      <c r="H227" s="31"/>
      <c r="I227" s="214"/>
      <c r="J227" s="264"/>
      <c r="K227" s="165"/>
      <c r="L227" s="165"/>
      <c r="M227" s="221"/>
      <c r="N227" s="221"/>
      <c r="O227" s="221"/>
      <c r="P227" s="115"/>
      <c r="Q227" s="326"/>
      <c r="R227" s="179"/>
    </row>
    <row r="228" spans="1:18" ht="13.5" thickBot="1" x14ac:dyDescent="0.25">
      <c r="A228" s="44" t="s">
        <v>27</v>
      </c>
      <c r="B228" s="45" t="s">
        <v>28</v>
      </c>
      <c r="C228" s="46"/>
      <c r="D228" s="47"/>
      <c r="E228" s="47"/>
      <c r="F228" s="47"/>
      <c r="G228" s="47"/>
      <c r="H228" s="47"/>
      <c r="I228" s="128"/>
      <c r="J228" s="129"/>
      <c r="K228" s="47"/>
      <c r="L228" s="47"/>
      <c r="M228" s="128"/>
      <c r="N228" s="128"/>
      <c r="O228" s="128"/>
      <c r="P228" s="48"/>
      <c r="Q228" s="328"/>
      <c r="R228" s="179"/>
    </row>
    <row r="229" spans="1:18" ht="17.25" customHeight="1" x14ac:dyDescent="0.2">
      <c r="A229" s="49">
        <v>1</v>
      </c>
      <c r="B229" s="83"/>
      <c r="C229" s="64"/>
      <c r="D229" s="62"/>
      <c r="E229" s="63"/>
      <c r="F229" s="63"/>
      <c r="G229" s="64"/>
      <c r="H229" s="80"/>
      <c r="I229" s="335"/>
      <c r="J229" s="336"/>
      <c r="K229" s="80"/>
      <c r="L229" s="51"/>
      <c r="M229" s="216"/>
      <c r="N229" s="216"/>
      <c r="O229" s="216"/>
      <c r="P229" s="52"/>
      <c r="Q229" s="312"/>
      <c r="R229" s="179"/>
    </row>
    <row r="230" spans="1:18" x14ac:dyDescent="0.2">
      <c r="A230" s="53"/>
      <c r="B230" s="55" t="s">
        <v>34</v>
      </c>
      <c r="C230" s="56"/>
      <c r="D230" s="57"/>
      <c r="E230" s="57"/>
      <c r="F230" s="57"/>
      <c r="G230" s="57"/>
      <c r="H230" s="57"/>
      <c r="I230" s="140"/>
      <c r="J230" s="94">
        <f>SUM(J229:J229)</f>
        <v>0</v>
      </c>
      <c r="K230" s="57">
        <f>SUM(K229:K229)</f>
        <v>0</v>
      </c>
      <c r="L230" s="57">
        <f>SUM(L229:L229)</f>
        <v>0</v>
      </c>
      <c r="M230" s="140"/>
      <c r="N230" s="140"/>
      <c r="O230" s="140"/>
      <c r="P230" s="58">
        <f>SUM(P229:P229)</f>
        <v>0</v>
      </c>
      <c r="Q230" s="296"/>
      <c r="R230" s="179"/>
    </row>
    <row r="231" spans="1:18" ht="25.5" x14ac:dyDescent="0.2">
      <c r="A231" s="53"/>
      <c r="B231" s="55" t="s">
        <v>35</v>
      </c>
      <c r="C231" s="56"/>
      <c r="D231" s="57"/>
      <c r="E231" s="57"/>
      <c r="F231" s="57"/>
      <c r="G231" s="57">
        <f>SUM(G229:G229)</f>
        <v>0</v>
      </c>
      <c r="H231" s="57"/>
      <c r="I231" s="140"/>
      <c r="J231" s="94"/>
      <c r="K231" s="57"/>
      <c r="L231" s="57"/>
      <c r="M231" s="140"/>
      <c r="N231" s="140"/>
      <c r="O231" s="140"/>
      <c r="P231" s="58"/>
      <c r="Q231" s="296"/>
      <c r="R231" s="179"/>
    </row>
    <row r="232" spans="1:18" ht="25.5" x14ac:dyDescent="0.2">
      <c r="A232" s="53"/>
      <c r="B232" s="55" t="s">
        <v>36</v>
      </c>
      <c r="C232" s="56"/>
      <c r="D232" s="57"/>
      <c r="E232" s="57"/>
      <c r="F232" s="57"/>
      <c r="G232" s="57"/>
      <c r="H232" s="57"/>
      <c r="I232" s="140"/>
      <c r="J232" s="94"/>
      <c r="K232" s="57"/>
      <c r="L232" s="57"/>
      <c r="M232" s="140"/>
      <c r="N232" s="140"/>
      <c r="O232" s="140"/>
      <c r="P232" s="58"/>
      <c r="Q232" s="296"/>
      <c r="R232" s="179"/>
    </row>
    <row r="233" spans="1:18" ht="13.5" thickBot="1" x14ac:dyDescent="0.25">
      <c r="A233" s="59"/>
      <c r="B233" s="60" t="s">
        <v>37</v>
      </c>
      <c r="C233" s="61"/>
      <c r="D233" s="64">
        <f>SUM(D229:D229)</f>
        <v>0</v>
      </c>
      <c r="E233" s="64">
        <f>SUM(E229:E229)</f>
        <v>0</v>
      </c>
      <c r="F233" s="64">
        <f>SUM(F229:F229)</f>
        <v>0</v>
      </c>
      <c r="G233" s="64"/>
      <c r="H233" s="64"/>
      <c r="I233" s="229"/>
      <c r="J233" s="20"/>
      <c r="K233" s="64"/>
      <c r="L233" s="64"/>
      <c r="M233" s="229"/>
      <c r="N233" s="229"/>
      <c r="O233" s="229"/>
      <c r="P233" s="21"/>
      <c r="Q233" s="330"/>
      <c r="R233" s="179"/>
    </row>
    <row r="234" spans="1:18" ht="13.5" thickBot="1" x14ac:dyDescent="0.25">
      <c r="A234" s="44" t="s">
        <v>38</v>
      </c>
      <c r="B234" s="45" t="s">
        <v>39</v>
      </c>
      <c r="C234" s="46"/>
      <c r="D234" s="65"/>
      <c r="E234" s="65"/>
      <c r="F234" s="47"/>
      <c r="G234" s="47"/>
      <c r="H234" s="47"/>
      <c r="I234" s="128"/>
      <c r="J234" s="129"/>
      <c r="K234" s="47"/>
      <c r="L234" s="47"/>
      <c r="M234" s="128"/>
      <c r="N234" s="128"/>
      <c r="O234" s="128"/>
      <c r="P234" s="48"/>
      <c r="Q234" s="328"/>
      <c r="R234" s="179"/>
    </row>
    <row r="235" spans="1:18" x14ac:dyDescent="0.2">
      <c r="A235" s="49">
        <v>1</v>
      </c>
      <c r="B235" s="50"/>
      <c r="C235" s="51"/>
      <c r="D235" s="51">
        <f>E235+F235</f>
        <v>0</v>
      </c>
      <c r="E235" s="51"/>
      <c r="F235" s="51"/>
      <c r="G235" s="51"/>
      <c r="H235" s="51"/>
      <c r="I235" s="216"/>
      <c r="J235" s="147"/>
      <c r="K235" s="51"/>
      <c r="L235" s="51"/>
      <c r="M235" s="216"/>
      <c r="N235" s="216"/>
      <c r="O235" s="216"/>
      <c r="P235" s="52"/>
      <c r="Q235" s="312"/>
      <c r="R235" s="179"/>
    </row>
    <row r="236" spans="1:18" x14ac:dyDescent="0.2">
      <c r="A236" s="53"/>
      <c r="B236" s="55" t="s">
        <v>34</v>
      </c>
      <c r="C236" s="57"/>
      <c r="D236" s="57"/>
      <c r="E236" s="57"/>
      <c r="F236" s="57"/>
      <c r="G236" s="57"/>
      <c r="H236" s="57"/>
      <c r="I236" s="140"/>
      <c r="J236" s="94">
        <f>SUM(J235:J235)</f>
        <v>0</v>
      </c>
      <c r="K236" s="57">
        <f>SUM(K235:K235)</f>
        <v>0</v>
      </c>
      <c r="L236" s="57">
        <f>SUM(L235:L235)</f>
        <v>0</v>
      </c>
      <c r="M236" s="140"/>
      <c r="N236" s="140"/>
      <c r="O236" s="140"/>
      <c r="P236" s="58">
        <f>SUM(P235:P235)</f>
        <v>0</v>
      </c>
      <c r="Q236" s="296"/>
      <c r="R236" s="179"/>
    </row>
    <row r="237" spans="1:18" ht="25.5" x14ac:dyDescent="0.2">
      <c r="A237" s="53"/>
      <c r="B237" s="55" t="s">
        <v>35</v>
      </c>
      <c r="C237" s="57"/>
      <c r="D237" s="57"/>
      <c r="E237" s="57"/>
      <c r="F237" s="57"/>
      <c r="G237" s="57">
        <f>SUM(G235:G235)</f>
        <v>0</v>
      </c>
      <c r="H237" s="57"/>
      <c r="I237" s="140"/>
      <c r="J237" s="94"/>
      <c r="K237" s="57"/>
      <c r="L237" s="57"/>
      <c r="M237" s="140"/>
      <c r="N237" s="140"/>
      <c r="O237" s="140"/>
      <c r="P237" s="58"/>
      <c r="Q237" s="296"/>
      <c r="R237" s="179"/>
    </row>
    <row r="238" spans="1:18" ht="25.5" x14ac:dyDescent="0.2">
      <c r="A238" s="53"/>
      <c r="B238" s="55" t="s">
        <v>36</v>
      </c>
      <c r="C238" s="57"/>
      <c r="D238" s="57"/>
      <c r="E238" s="57"/>
      <c r="F238" s="57"/>
      <c r="G238" s="57"/>
      <c r="H238" s="57"/>
      <c r="I238" s="140"/>
      <c r="J238" s="94"/>
      <c r="K238" s="57"/>
      <c r="L238" s="57"/>
      <c r="M238" s="140"/>
      <c r="N238" s="140"/>
      <c r="O238" s="140"/>
      <c r="P238" s="58"/>
      <c r="Q238" s="296"/>
      <c r="R238" s="179"/>
    </row>
    <row r="239" spans="1:18" ht="13.5" thickBot="1" x14ac:dyDescent="0.25">
      <c r="A239" s="59"/>
      <c r="B239" s="60" t="s">
        <v>37</v>
      </c>
      <c r="C239" s="64"/>
      <c r="D239" s="105">
        <f>SUM(D235:D235)</f>
        <v>0</v>
      </c>
      <c r="E239" s="105">
        <f>SUM(E235:E235)</f>
        <v>0</v>
      </c>
      <c r="F239" s="105">
        <f>SUM(F235:F235)</f>
        <v>0</v>
      </c>
      <c r="G239" s="105"/>
      <c r="H239" s="105"/>
      <c r="I239" s="226"/>
      <c r="J239" s="174"/>
      <c r="K239" s="105"/>
      <c r="L239" s="105"/>
      <c r="M239" s="226"/>
      <c r="N239" s="226"/>
      <c r="O239" s="226"/>
      <c r="P239" s="119"/>
      <c r="Q239" s="289"/>
      <c r="R239" s="179"/>
    </row>
    <row r="240" spans="1:18" ht="13.5" thickBot="1" x14ac:dyDescent="0.25">
      <c r="A240" s="44" t="s">
        <v>41</v>
      </c>
      <c r="B240" s="45" t="s">
        <v>42</v>
      </c>
      <c r="C240" s="46"/>
      <c r="D240" s="65"/>
      <c r="E240" s="65"/>
      <c r="F240" s="65"/>
      <c r="G240" s="65"/>
      <c r="H240" s="65"/>
      <c r="I240" s="228"/>
      <c r="J240" s="337"/>
      <c r="K240" s="286"/>
      <c r="L240" s="286"/>
      <c r="M240" s="287"/>
      <c r="N240" s="287"/>
      <c r="O240" s="287"/>
      <c r="P240" s="288"/>
      <c r="Q240" s="333"/>
      <c r="R240" s="182"/>
    </row>
    <row r="241" spans="1:18" ht="15" customHeight="1" x14ac:dyDescent="0.2">
      <c r="A241" s="281">
        <v>1</v>
      </c>
      <c r="B241" s="292" t="s">
        <v>177</v>
      </c>
      <c r="C241" s="134">
        <v>6</v>
      </c>
      <c r="D241" s="87">
        <f t="shared" ref="D241:D243" si="19">E241+F241</f>
        <v>3</v>
      </c>
      <c r="E241" s="167">
        <v>2</v>
      </c>
      <c r="F241" s="168">
        <v>1</v>
      </c>
      <c r="G241" s="258">
        <v>2</v>
      </c>
      <c r="H241" s="167" t="s">
        <v>40</v>
      </c>
      <c r="I241" s="222" t="s">
        <v>30</v>
      </c>
      <c r="J241" s="87">
        <f>SUM(K241:P241)</f>
        <v>75</v>
      </c>
      <c r="K241" s="167">
        <v>15</v>
      </c>
      <c r="L241" s="167"/>
      <c r="M241" s="167"/>
      <c r="N241" s="167">
        <v>30</v>
      </c>
      <c r="O241" s="167">
        <v>15</v>
      </c>
      <c r="P241" s="168">
        <v>15</v>
      </c>
      <c r="Q241" s="278" t="s">
        <v>31</v>
      </c>
      <c r="R241" s="180" t="s">
        <v>171</v>
      </c>
    </row>
    <row r="242" spans="1:18" ht="14.25" customHeight="1" x14ac:dyDescent="0.2">
      <c r="A242" s="49">
        <v>2</v>
      </c>
      <c r="B242" s="184" t="s">
        <v>178</v>
      </c>
      <c r="C242" s="140">
        <v>6</v>
      </c>
      <c r="D242" s="159">
        <f t="shared" si="19"/>
        <v>3</v>
      </c>
      <c r="E242" s="91">
        <v>2</v>
      </c>
      <c r="F242" s="160">
        <v>1</v>
      </c>
      <c r="G242" s="259">
        <v>2</v>
      </c>
      <c r="H242" s="91" t="s">
        <v>40</v>
      </c>
      <c r="I242" s="224" t="s">
        <v>30</v>
      </c>
      <c r="J242" s="89">
        <f t="shared" ref="J242:J248" si="20">SUM(K242:P242)</f>
        <v>75</v>
      </c>
      <c r="K242" s="91">
        <v>20</v>
      </c>
      <c r="L242" s="91"/>
      <c r="M242" s="91"/>
      <c r="N242" s="91">
        <v>30</v>
      </c>
      <c r="O242" s="91">
        <v>15</v>
      </c>
      <c r="P242" s="160">
        <v>10</v>
      </c>
      <c r="Q242" s="237" t="s">
        <v>121</v>
      </c>
      <c r="R242" s="180" t="s">
        <v>231</v>
      </c>
    </row>
    <row r="243" spans="1:18" ht="14.25" customHeight="1" x14ac:dyDescent="0.2">
      <c r="A243" s="53">
        <v>3</v>
      </c>
      <c r="B243" s="184" t="s">
        <v>179</v>
      </c>
      <c r="C243" s="140">
        <v>6</v>
      </c>
      <c r="D243" s="159">
        <f t="shared" si="19"/>
        <v>3</v>
      </c>
      <c r="E243" s="91">
        <v>2</v>
      </c>
      <c r="F243" s="160">
        <v>1</v>
      </c>
      <c r="G243" s="259">
        <v>2</v>
      </c>
      <c r="H243" s="91" t="s">
        <v>40</v>
      </c>
      <c r="I243" s="224" t="s">
        <v>30</v>
      </c>
      <c r="J243" s="89">
        <f t="shared" si="20"/>
        <v>75</v>
      </c>
      <c r="K243" s="91">
        <v>15</v>
      </c>
      <c r="L243" s="91"/>
      <c r="M243" s="91"/>
      <c r="N243" s="91">
        <v>25</v>
      </c>
      <c r="O243" s="91">
        <v>15</v>
      </c>
      <c r="P243" s="160">
        <v>20</v>
      </c>
      <c r="Q243" s="237" t="s">
        <v>121</v>
      </c>
      <c r="R243" s="180" t="s">
        <v>172</v>
      </c>
    </row>
    <row r="244" spans="1:18" x14ac:dyDescent="0.2">
      <c r="A244" s="49">
        <v>4</v>
      </c>
      <c r="B244" s="193" t="s">
        <v>180</v>
      </c>
      <c r="C244" s="140">
        <v>6</v>
      </c>
      <c r="D244" s="159">
        <v>1</v>
      </c>
      <c r="E244" s="91">
        <v>1</v>
      </c>
      <c r="F244" s="160"/>
      <c r="G244" s="259">
        <v>1</v>
      </c>
      <c r="H244" s="91" t="s">
        <v>29</v>
      </c>
      <c r="I244" s="224" t="s">
        <v>44</v>
      </c>
      <c r="J244" s="89">
        <f t="shared" si="20"/>
        <v>25</v>
      </c>
      <c r="K244" s="91">
        <v>10</v>
      </c>
      <c r="L244" s="91"/>
      <c r="M244" s="91"/>
      <c r="N244" s="91">
        <v>15</v>
      </c>
      <c r="O244" s="91"/>
      <c r="P244" s="160"/>
      <c r="Q244" s="237" t="s">
        <v>121</v>
      </c>
      <c r="R244" s="180" t="s">
        <v>128</v>
      </c>
    </row>
    <row r="245" spans="1:18" x14ac:dyDescent="0.2">
      <c r="A245" s="49">
        <v>5</v>
      </c>
      <c r="B245" s="193" t="s">
        <v>180</v>
      </c>
      <c r="C245" s="140">
        <v>6</v>
      </c>
      <c r="D245" s="159">
        <v>1</v>
      </c>
      <c r="E245" s="91">
        <v>1</v>
      </c>
      <c r="F245" s="160"/>
      <c r="G245" s="259">
        <v>1</v>
      </c>
      <c r="H245" s="91" t="s">
        <v>29</v>
      </c>
      <c r="I245" s="224" t="s">
        <v>44</v>
      </c>
      <c r="J245" s="89">
        <f t="shared" si="20"/>
        <v>25</v>
      </c>
      <c r="K245" s="91">
        <v>10</v>
      </c>
      <c r="L245" s="91"/>
      <c r="M245" s="91"/>
      <c r="N245" s="91">
        <v>15</v>
      </c>
      <c r="O245" s="91"/>
      <c r="P245" s="160"/>
      <c r="Q245" s="237" t="s">
        <v>121</v>
      </c>
      <c r="R245" s="180" t="s">
        <v>128</v>
      </c>
    </row>
    <row r="246" spans="1:18" x14ac:dyDescent="0.2">
      <c r="A246" s="53">
        <v>6</v>
      </c>
      <c r="B246" s="193" t="s">
        <v>180</v>
      </c>
      <c r="C246" s="140">
        <v>6</v>
      </c>
      <c r="D246" s="159">
        <v>1</v>
      </c>
      <c r="E246" s="91">
        <v>1</v>
      </c>
      <c r="F246" s="160"/>
      <c r="G246" s="259">
        <v>1</v>
      </c>
      <c r="H246" s="91" t="s">
        <v>29</v>
      </c>
      <c r="I246" s="224" t="s">
        <v>44</v>
      </c>
      <c r="J246" s="89">
        <f t="shared" si="20"/>
        <v>25</v>
      </c>
      <c r="K246" s="91">
        <v>10</v>
      </c>
      <c r="L246" s="91"/>
      <c r="M246" s="91"/>
      <c r="N246" s="91">
        <v>15</v>
      </c>
      <c r="O246" s="91"/>
      <c r="P246" s="160"/>
      <c r="Q246" s="237" t="s">
        <v>121</v>
      </c>
      <c r="R246" s="180" t="s">
        <v>128</v>
      </c>
    </row>
    <row r="247" spans="1:18" x14ac:dyDescent="0.2">
      <c r="A247" s="49">
        <v>7</v>
      </c>
      <c r="B247" s="193" t="s">
        <v>180</v>
      </c>
      <c r="C247" s="140">
        <v>6</v>
      </c>
      <c r="D247" s="159">
        <v>1</v>
      </c>
      <c r="E247" s="91">
        <v>1</v>
      </c>
      <c r="F247" s="160"/>
      <c r="G247" s="259">
        <v>1</v>
      </c>
      <c r="H247" s="91" t="s">
        <v>29</v>
      </c>
      <c r="I247" s="224" t="s">
        <v>44</v>
      </c>
      <c r="J247" s="89">
        <f t="shared" si="20"/>
        <v>25</v>
      </c>
      <c r="K247" s="91">
        <v>10</v>
      </c>
      <c r="L247" s="91"/>
      <c r="M247" s="91"/>
      <c r="N247" s="91">
        <v>15</v>
      </c>
      <c r="O247" s="91"/>
      <c r="P247" s="160"/>
      <c r="Q247" s="237" t="s">
        <v>121</v>
      </c>
      <c r="R247" s="180" t="s">
        <v>128</v>
      </c>
    </row>
    <row r="248" spans="1:18" ht="13.5" thickBot="1" x14ac:dyDescent="0.25">
      <c r="A248" s="53">
        <v>8</v>
      </c>
      <c r="B248" s="193" t="s">
        <v>181</v>
      </c>
      <c r="C248" s="140">
        <v>6</v>
      </c>
      <c r="D248" s="274">
        <f>E248+F248</f>
        <v>3</v>
      </c>
      <c r="E248" s="70">
        <v>2</v>
      </c>
      <c r="F248" s="166">
        <v>1</v>
      </c>
      <c r="G248" s="259"/>
      <c r="H248" s="91" t="s">
        <v>29</v>
      </c>
      <c r="I248" s="224" t="s">
        <v>30</v>
      </c>
      <c r="J248" s="188">
        <f t="shared" si="20"/>
        <v>75</v>
      </c>
      <c r="K248" s="70"/>
      <c r="L248" s="70">
        <v>35</v>
      </c>
      <c r="M248" s="70"/>
      <c r="N248" s="70"/>
      <c r="O248" s="70">
        <v>15</v>
      </c>
      <c r="P248" s="166">
        <v>25</v>
      </c>
      <c r="Q248" s="237" t="s">
        <v>31</v>
      </c>
      <c r="R248" s="180" t="s">
        <v>128</v>
      </c>
    </row>
    <row r="249" spans="1:18" x14ac:dyDescent="0.2">
      <c r="A249" s="53"/>
      <c r="B249" s="55" t="s">
        <v>34</v>
      </c>
      <c r="C249" s="57"/>
      <c r="D249" s="157"/>
      <c r="E249" s="157"/>
      <c r="F249" s="157"/>
      <c r="G249" s="91"/>
      <c r="H249" s="91"/>
      <c r="I249" s="224"/>
      <c r="J249" s="159">
        <f t="shared" ref="J249:P249" si="21">SUM(J241:J248)</f>
        <v>400</v>
      </c>
      <c r="K249" s="157">
        <f t="shared" si="21"/>
        <v>90</v>
      </c>
      <c r="L249" s="157">
        <f t="shared" si="21"/>
        <v>35</v>
      </c>
      <c r="M249" s="157">
        <f t="shared" si="21"/>
        <v>0</v>
      </c>
      <c r="N249" s="157">
        <f t="shared" si="21"/>
        <v>145</v>
      </c>
      <c r="O249" s="157">
        <f t="shared" si="21"/>
        <v>60</v>
      </c>
      <c r="P249" s="158">
        <f t="shared" si="21"/>
        <v>70</v>
      </c>
      <c r="Q249" s="237"/>
      <c r="R249" s="179"/>
    </row>
    <row r="250" spans="1:18" ht="25.5" x14ac:dyDescent="0.2">
      <c r="A250" s="53"/>
      <c r="B250" s="55" t="s">
        <v>35</v>
      </c>
      <c r="C250" s="57"/>
      <c r="D250" s="91"/>
      <c r="E250" s="91"/>
      <c r="F250" s="91"/>
      <c r="G250" s="91">
        <f>SUM(G241:G248)</f>
        <v>10</v>
      </c>
      <c r="H250" s="91"/>
      <c r="I250" s="224"/>
      <c r="J250" s="89"/>
      <c r="K250" s="91"/>
      <c r="L250" s="91"/>
      <c r="M250" s="91"/>
      <c r="N250" s="91"/>
      <c r="O250" s="91"/>
      <c r="P250" s="160"/>
      <c r="Q250" s="237"/>
      <c r="R250" s="179"/>
    </row>
    <row r="251" spans="1:18" ht="25.5" x14ac:dyDescent="0.2">
      <c r="A251" s="53"/>
      <c r="B251" s="55" t="s">
        <v>36</v>
      </c>
      <c r="C251" s="57"/>
      <c r="D251" s="91">
        <f>SUM(D244:D247)</f>
        <v>4</v>
      </c>
      <c r="E251" s="91"/>
      <c r="F251" s="91"/>
      <c r="G251" s="91"/>
      <c r="H251" s="91"/>
      <c r="I251" s="224"/>
      <c r="J251" s="89"/>
      <c r="K251" s="91"/>
      <c r="L251" s="91"/>
      <c r="M251" s="91"/>
      <c r="N251" s="91"/>
      <c r="O251" s="91"/>
      <c r="P251" s="160"/>
      <c r="Q251" s="237"/>
      <c r="R251" s="179"/>
    </row>
    <row r="252" spans="1:18" ht="13.5" thickBot="1" x14ac:dyDescent="0.25">
      <c r="A252" s="293"/>
      <c r="B252" s="294" t="s">
        <v>37</v>
      </c>
      <c r="C252" s="69"/>
      <c r="D252" s="70">
        <f>SUM(D241:D248)</f>
        <v>16</v>
      </c>
      <c r="E252" s="70">
        <f>SUM(E241:E248)</f>
        <v>12</v>
      </c>
      <c r="F252" s="70">
        <f>SUM(F241:F248)</f>
        <v>4</v>
      </c>
      <c r="G252" s="70"/>
      <c r="H252" s="70"/>
      <c r="I252" s="225"/>
      <c r="J252" s="188"/>
      <c r="K252" s="70"/>
      <c r="L252" s="70"/>
      <c r="M252" s="70"/>
      <c r="N252" s="70"/>
      <c r="O252" s="70"/>
      <c r="P252" s="166"/>
      <c r="Q252" s="289"/>
      <c r="R252" s="179"/>
    </row>
    <row r="253" spans="1:18" ht="13.5" thickBot="1" x14ac:dyDescent="0.25">
      <c r="A253" s="290" t="s">
        <v>43</v>
      </c>
      <c r="B253" s="291" t="s">
        <v>47</v>
      </c>
      <c r="C253" s="239"/>
      <c r="D253" s="283"/>
      <c r="E253" s="283"/>
      <c r="F253" s="283"/>
      <c r="G253" s="283"/>
      <c r="H253" s="283"/>
      <c r="I253" s="285"/>
      <c r="J253" s="274"/>
      <c r="K253" s="283"/>
      <c r="L253" s="283"/>
      <c r="M253" s="285"/>
      <c r="N253" s="285"/>
      <c r="O253" s="285"/>
      <c r="P253" s="284"/>
      <c r="Q253" s="332"/>
      <c r="R253" s="179"/>
    </row>
    <row r="254" spans="1:18" ht="25.5" x14ac:dyDescent="0.2">
      <c r="A254" s="49">
        <v>1</v>
      </c>
      <c r="B254" s="186" t="s">
        <v>141</v>
      </c>
      <c r="C254" s="66"/>
      <c r="D254" s="157"/>
      <c r="E254" s="157"/>
      <c r="F254" s="157"/>
      <c r="G254" s="157"/>
      <c r="H254" s="157"/>
      <c r="I254" s="223"/>
      <c r="J254" s="159"/>
      <c r="K254" s="157"/>
      <c r="L254" s="157"/>
      <c r="M254" s="223"/>
      <c r="N254" s="223"/>
      <c r="O254" s="223"/>
      <c r="P254" s="158"/>
      <c r="Q254" s="278"/>
      <c r="R254" s="179"/>
    </row>
    <row r="255" spans="1:18" x14ac:dyDescent="0.2">
      <c r="A255" s="53">
        <v>2</v>
      </c>
      <c r="B255" s="187" t="s">
        <v>86</v>
      </c>
      <c r="C255" s="56"/>
      <c r="D255" s="91"/>
      <c r="E255" s="91"/>
      <c r="F255" s="91"/>
      <c r="G255" s="91"/>
      <c r="H255" s="91"/>
      <c r="I255" s="224"/>
      <c r="J255" s="89"/>
      <c r="K255" s="91"/>
      <c r="L255" s="91"/>
      <c r="M255" s="224"/>
      <c r="N255" s="224"/>
      <c r="O255" s="224"/>
      <c r="P255" s="160"/>
      <c r="Q255" s="237" t="s">
        <v>31</v>
      </c>
      <c r="R255" s="179"/>
    </row>
    <row r="256" spans="1:18" ht="21" customHeight="1" thickBot="1" x14ac:dyDescent="0.25">
      <c r="A256" s="295" t="s">
        <v>45</v>
      </c>
      <c r="B256" s="83" t="s">
        <v>318</v>
      </c>
      <c r="C256" s="64">
        <v>6</v>
      </c>
      <c r="D256" s="272">
        <v>16</v>
      </c>
      <c r="E256" s="105"/>
      <c r="F256" s="105">
        <v>16</v>
      </c>
      <c r="G256" s="105">
        <v>16</v>
      </c>
      <c r="H256" s="105" t="s">
        <v>29</v>
      </c>
      <c r="I256" s="226" t="s">
        <v>30</v>
      </c>
      <c r="J256" s="272">
        <v>480</v>
      </c>
      <c r="K256" s="105"/>
      <c r="L256" s="105"/>
      <c r="M256" s="226"/>
      <c r="N256" s="226"/>
      <c r="O256" s="226"/>
      <c r="P256" s="119">
        <v>480</v>
      </c>
      <c r="Q256" s="279" t="s">
        <v>62</v>
      </c>
      <c r="R256" s="179"/>
    </row>
    <row r="257" spans="1:18" x14ac:dyDescent="0.2">
      <c r="A257" s="387" t="s">
        <v>71</v>
      </c>
      <c r="B257" s="388"/>
      <c r="C257" s="82"/>
      <c r="D257" s="167"/>
      <c r="E257" s="167"/>
      <c r="F257" s="167"/>
      <c r="G257" s="167"/>
      <c r="H257" s="167"/>
      <c r="I257" s="222"/>
      <c r="J257" s="87">
        <f>J230+J236+J249+J256</f>
        <v>880</v>
      </c>
      <c r="K257" s="167">
        <f>K249+K236+K230</f>
        <v>90</v>
      </c>
      <c r="L257" s="167">
        <f>L249+L236+L230</f>
        <v>35</v>
      </c>
      <c r="M257" s="167">
        <f>M249+M236+M230</f>
        <v>0</v>
      </c>
      <c r="N257" s="167">
        <f>N249+N236+N230</f>
        <v>145</v>
      </c>
      <c r="O257" s="167">
        <f>O249+O236+O230</f>
        <v>60</v>
      </c>
      <c r="P257" s="168">
        <f>P249+P236+P230+P256</f>
        <v>550</v>
      </c>
      <c r="R257" s="179"/>
    </row>
    <row r="258" spans="1:18" ht="13.5" thickBot="1" x14ac:dyDescent="0.25">
      <c r="A258" s="402" t="s">
        <v>72</v>
      </c>
      <c r="B258" s="403"/>
      <c r="C258" s="71"/>
      <c r="D258" s="70">
        <f>D256+D252+D239+D233</f>
        <v>32</v>
      </c>
      <c r="E258" s="70">
        <f>E233+E239+E252+E84+E256+E83</f>
        <v>12</v>
      </c>
      <c r="F258" s="70">
        <f>F233+F239+F252+F84+F256</f>
        <v>20</v>
      </c>
      <c r="G258" s="70">
        <f>G231+G237+G250+G256</f>
        <v>26</v>
      </c>
      <c r="H258" s="70"/>
      <c r="I258" s="225"/>
      <c r="J258" s="188">
        <f>SUM(K257:O257)</f>
        <v>330</v>
      </c>
      <c r="K258" s="70"/>
      <c r="L258" s="70"/>
      <c r="M258" s="225"/>
      <c r="N258" s="225"/>
      <c r="O258" s="225"/>
      <c r="P258" s="166">
        <f>P257</f>
        <v>550</v>
      </c>
      <c r="R258" s="179"/>
    </row>
    <row r="259" spans="1:18" x14ac:dyDescent="0.2">
      <c r="A259" s="81"/>
      <c r="B259" s="73"/>
      <c r="C259" s="74"/>
      <c r="D259" s="75"/>
      <c r="E259" s="75"/>
      <c r="F259" s="75"/>
      <c r="G259" s="15"/>
      <c r="H259" s="15"/>
      <c r="I259" s="15"/>
      <c r="J259" s="15"/>
      <c r="K259" s="15"/>
      <c r="L259" s="15"/>
      <c r="M259" s="15"/>
      <c r="N259" s="15"/>
      <c r="O259" s="15"/>
      <c r="P259" s="189"/>
      <c r="R259" s="179"/>
    </row>
    <row r="260" spans="1:18" ht="13.5" thickBot="1" x14ac:dyDescent="0.25">
      <c r="A260" s="81"/>
      <c r="B260" s="73"/>
      <c r="C260" s="74"/>
      <c r="D260" s="75"/>
      <c r="E260" s="75"/>
      <c r="F260" s="75"/>
      <c r="G260" s="15"/>
      <c r="H260" s="15"/>
      <c r="I260" s="15"/>
      <c r="J260" s="15"/>
      <c r="K260" s="15"/>
      <c r="L260" s="15"/>
      <c r="M260" s="15"/>
      <c r="N260" s="15"/>
      <c r="O260" s="15"/>
      <c r="P260" s="189"/>
      <c r="R260" s="179"/>
    </row>
    <row r="261" spans="1:18" x14ac:dyDescent="0.2">
      <c r="A261" s="387" t="s">
        <v>73</v>
      </c>
      <c r="B261" s="388"/>
      <c r="C261" s="82"/>
      <c r="D261" s="167"/>
      <c r="E261" s="167"/>
      <c r="F261" s="167"/>
      <c r="G261" s="167"/>
      <c r="H261" s="167"/>
      <c r="I261" s="222"/>
      <c r="J261" s="87">
        <f t="shared" ref="J261:P261" si="22">J215+J257</f>
        <v>1630</v>
      </c>
      <c r="K261" s="167">
        <f t="shared" si="22"/>
        <v>200</v>
      </c>
      <c r="L261" s="167">
        <f t="shared" si="22"/>
        <v>75</v>
      </c>
      <c r="M261" s="167">
        <f t="shared" si="22"/>
        <v>110</v>
      </c>
      <c r="N261" s="167">
        <f t="shared" si="22"/>
        <v>270</v>
      </c>
      <c r="O261" s="167">
        <f t="shared" si="22"/>
        <v>165</v>
      </c>
      <c r="P261" s="168">
        <f t="shared" si="22"/>
        <v>810</v>
      </c>
      <c r="R261" s="179"/>
    </row>
    <row r="262" spans="1:18" ht="13.5" thickBot="1" x14ac:dyDescent="0.25">
      <c r="A262" s="402" t="s">
        <v>74</v>
      </c>
      <c r="B262" s="403"/>
      <c r="C262" s="71"/>
      <c r="D262" s="70">
        <f>D216+D258</f>
        <v>62</v>
      </c>
      <c r="E262" s="70">
        <f>E216+E258</f>
        <v>30</v>
      </c>
      <c r="F262" s="70">
        <f>F216+F258</f>
        <v>32</v>
      </c>
      <c r="G262" s="70">
        <f>G216+G258</f>
        <v>33</v>
      </c>
      <c r="H262" s="70"/>
      <c r="I262" s="225"/>
      <c r="J262" s="188"/>
      <c r="K262" s="70"/>
      <c r="L262" s="70"/>
      <c r="M262" s="225"/>
      <c r="N262" s="225"/>
      <c r="O262" s="225"/>
      <c r="P262" s="166"/>
      <c r="R262" s="179"/>
    </row>
    <row r="263" spans="1:18" ht="12.75" customHeight="1" x14ac:dyDescent="0.2">
      <c r="A263" s="72"/>
      <c r="B263" s="405" t="s">
        <v>222</v>
      </c>
      <c r="C263" s="405"/>
      <c r="D263" s="405"/>
      <c r="E263" s="405"/>
      <c r="F263" s="405"/>
      <c r="G263" s="405"/>
      <c r="H263" s="405"/>
      <c r="I263" s="405"/>
      <c r="J263" s="405"/>
      <c r="K263" s="405"/>
      <c r="L263" s="405"/>
      <c r="M263" s="405"/>
      <c r="N263" s="405"/>
      <c r="O263" s="405"/>
      <c r="P263" s="405"/>
      <c r="Q263" s="405"/>
      <c r="R263" s="179"/>
    </row>
    <row r="264" spans="1:18" ht="16.5" customHeight="1" x14ac:dyDescent="0.2">
      <c r="A264" s="72"/>
      <c r="B264" s="405" t="s">
        <v>229</v>
      </c>
      <c r="C264" s="405"/>
      <c r="D264" s="405"/>
      <c r="E264" s="405"/>
      <c r="F264" s="405"/>
      <c r="G264" s="405"/>
      <c r="H264" s="405"/>
      <c r="I264" s="405"/>
      <c r="J264" s="405"/>
      <c r="K264" s="405"/>
      <c r="L264" s="405"/>
      <c r="M264" s="405"/>
      <c r="N264" s="405"/>
      <c r="O264" s="405"/>
      <c r="P264" s="405"/>
      <c r="Q264" s="405"/>
      <c r="R264" s="179"/>
    </row>
    <row r="265" spans="1:18" ht="13.5" customHeight="1" x14ac:dyDescent="0.2">
      <c r="A265" s="72"/>
      <c r="B265" s="405" t="s">
        <v>52</v>
      </c>
      <c r="C265" s="405"/>
      <c r="D265" s="405"/>
      <c r="E265" s="405"/>
      <c r="F265" s="405"/>
      <c r="G265" s="405"/>
      <c r="H265" s="405"/>
      <c r="I265" s="405"/>
      <c r="J265" s="405"/>
      <c r="K265" s="405"/>
      <c r="L265" s="405"/>
      <c r="M265" s="405"/>
      <c r="N265" s="405"/>
      <c r="O265" s="405"/>
      <c r="P265" s="405"/>
      <c r="Q265" s="405"/>
      <c r="R265" s="179"/>
    </row>
    <row r="266" spans="1:18" ht="22.5" customHeight="1" thickBot="1" x14ac:dyDescent="0.3">
      <c r="A266" s="76"/>
      <c r="B266" s="404" t="s">
        <v>75</v>
      </c>
      <c r="C266" s="404"/>
      <c r="D266" s="404"/>
      <c r="Q266" s="1"/>
      <c r="R266" s="179"/>
    </row>
    <row r="267" spans="1:18" x14ac:dyDescent="0.2">
      <c r="A267" s="7" t="s">
        <v>2</v>
      </c>
      <c r="B267" s="8"/>
      <c r="C267" s="240"/>
      <c r="D267" s="384" t="s">
        <v>3</v>
      </c>
      <c r="E267" s="385"/>
      <c r="F267" s="386"/>
      <c r="G267" s="254" t="s">
        <v>4</v>
      </c>
      <c r="H267" s="9" t="s">
        <v>5</v>
      </c>
      <c r="I267" s="10" t="s">
        <v>6</v>
      </c>
      <c r="J267" s="384" t="s">
        <v>7</v>
      </c>
      <c r="K267" s="385"/>
      <c r="L267" s="385"/>
      <c r="M267" s="385"/>
      <c r="N267" s="385"/>
      <c r="O267" s="385"/>
      <c r="P267" s="386"/>
      <c r="Q267" s="11" t="s">
        <v>8</v>
      </c>
      <c r="R267" s="181"/>
    </row>
    <row r="268" spans="1:18" ht="12.75" customHeight="1" x14ac:dyDescent="0.2">
      <c r="A268" s="13"/>
      <c r="B268" s="14" t="s">
        <v>9</v>
      </c>
      <c r="C268" s="15" t="s">
        <v>10</v>
      </c>
      <c r="D268" s="16" t="s">
        <v>11</v>
      </c>
      <c r="E268" s="395" t="s">
        <v>226</v>
      </c>
      <c r="F268" s="398" t="s">
        <v>227</v>
      </c>
      <c r="G268" s="255" t="s">
        <v>12</v>
      </c>
      <c r="H268" s="18" t="s">
        <v>13</v>
      </c>
      <c r="I268" s="19" t="s">
        <v>14</v>
      </c>
      <c r="J268" s="20" t="s">
        <v>11</v>
      </c>
      <c r="K268" s="392" t="s">
        <v>15</v>
      </c>
      <c r="L268" s="393"/>
      <c r="M268" s="393"/>
      <c r="N268" s="393"/>
      <c r="O268" s="394"/>
      <c r="P268" s="389" t="s">
        <v>218</v>
      </c>
      <c r="Q268" s="22" t="s">
        <v>16</v>
      </c>
      <c r="R268" s="179"/>
    </row>
    <row r="269" spans="1:18" ht="32.25" x14ac:dyDescent="0.2">
      <c r="A269" s="23"/>
      <c r="B269" s="14" t="s">
        <v>17</v>
      </c>
      <c r="C269" s="15"/>
      <c r="D269" s="16"/>
      <c r="E269" s="396"/>
      <c r="F269" s="399"/>
      <c r="G269" s="255" t="s">
        <v>18</v>
      </c>
      <c r="H269" s="18"/>
      <c r="I269" s="19" t="s">
        <v>19</v>
      </c>
      <c r="J269" s="25"/>
      <c r="K269" s="92" t="s">
        <v>20</v>
      </c>
      <c r="L269" s="320" t="s">
        <v>228</v>
      </c>
      <c r="M269" s="321" t="s">
        <v>225</v>
      </c>
      <c r="N269" s="92" t="s">
        <v>224</v>
      </c>
      <c r="O269" s="92" t="s">
        <v>219</v>
      </c>
      <c r="P269" s="390"/>
      <c r="Q269" s="26" t="s">
        <v>21</v>
      </c>
      <c r="R269" s="179"/>
    </row>
    <row r="270" spans="1:18" x14ac:dyDescent="0.2">
      <c r="A270" s="27"/>
      <c r="B270" s="14"/>
      <c r="D270" s="16"/>
      <c r="E270" s="396"/>
      <c r="F270" s="399"/>
      <c r="G270" s="255" t="s">
        <v>22</v>
      </c>
      <c r="I270" s="19" t="s">
        <v>23</v>
      </c>
      <c r="J270" s="25"/>
      <c r="K270" s="28"/>
      <c r="L270" s="17"/>
      <c r="M270" s="24"/>
      <c r="N270" s="24"/>
      <c r="O270" s="24"/>
      <c r="P270" s="390"/>
      <c r="Q270" s="26" t="s">
        <v>24</v>
      </c>
      <c r="R270" s="179"/>
    </row>
    <row r="271" spans="1:18" x14ac:dyDescent="0.2">
      <c r="A271" s="27"/>
      <c r="B271" s="29"/>
      <c r="D271" s="16"/>
      <c r="E271" s="396"/>
      <c r="F271" s="399"/>
      <c r="G271" s="255" t="s">
        <v>25</v>
      </c>
      <c r="H271" s="18"/>
      <c r="I271" s="19" t="s">
        <v>116</v>
      </c>
      <c r="J271" s="30"/>
      <c r="K271" s="28"/>
      <c r="L271" s="31"/>
      <c r="M271" s="214"/>
      <c r="N271" s="214"/>
      <c r="O271" s="214"/>
      <c r="P271" s="390"/>
      <c r="Q271" s="22"/>
      <c r="R271" s="179"/>
    </row>
    <row r="272" spans="1:18" ht="13.5" thickBot="1" x14ac:dyDescent="0.25">
      <c r="A272" s="33"/>
      <c r="B272" s="34"/>
      <c r="C272" s="324"/>
      <c r="D272" s="35"/>
      <c r="E272" s="397"/>
      <c r="F272" s="400"/>
      <c r="G272" s="256"/>
      <c r="H272" s="325"/>
      <c r="I272" s="35"/>
      <c r="J272" s="36"/>
      <c r="K272" s="37"/>
      <c r="L272" s="38"/>
      <c r="M272" s="220"/>
      <c r="N272" s="220"/>
      <c r="O272" s="220"/>
      <c r="P272" s="391"/>
      <c r="Q272" s="40"/>
      <c r="R272" s="179"/>
    </row>
    <row r="273" spans="1:18" ht="13.5" thickBot="1" x14ac:dyDescent="0.25">
      <c r="A273" s="41"/>
      <c r="B273" s="42" t="s">
        <v>26</v>
      </c>
      <c r="C273" s="43"/>
      <c r="D273" s="31"/>
      <c r="E273" s="31"/>
      <c r="F273" s="31"/>
      <c r="G273" s="31"/>
      <c r="H273" s="31"/>
      <c r="I273" s="214"/>
      <c r="J273" s="264"/>
      <c r="K273" s="165"/>
      <c r="L273" s="165"/>
      <c r="M273" s="221"/>
      <c r="N273" s="221"/>
      <c r="O273" s="221"/>
      <c r="P273" s="115"/>
      <c r="Q273" s="326"/>
      <c r="R273" s="179"/>
    </row>
    <row r="274" spans="1:18" ht="13.5" thickBot="1" x14ac:dyDescent="0.25">
      <c r="A274" s="44" t="s">
        <v>27</v>
      </c>
      <c r="B274" s="45" t="s">
        <v>28</v>
      </c>
      <c r="C274" s="46"/>
      <c r="D274" s="47"/>
      <c r="E274" s="47"/>
      <c r="F274" s="47"/>
      <c r="G274" s="47"/>
      <c r="H274" s="47"/>
      <c r="I274" s="128"/>
      <c r="J274" s="129"/>
      <c r="K274" s="47"/>
      <c r="L274" s="47"/>
      <c r="M274" s="128"/>
      <c r="N274" s="128"/>
      <c r="O274" s="128"/>
      <c r="P274" s="48"/>
      <c r="Q274" s="328"/>
      <c r="R274" s="179"/>
    </row>
    <row r="275" spans="1:18" x14ac:dyDescent="0.2">
      <c r="A275" s="49">
        <v>1</v>
      </c>
      <c r="B275" s="50"/>
      <c r="C275" s="51"/>
      <c r="D275" s="51"/>
      <c r="E275" s="51"/>
      <c r="F275" s="51"/>
      <c r="G275" s="51"/>
      <c r="H275" s="51"/>
      <c r="I275" s="216"/>
      <c r="J275" s="147"/>
      <c r="K275" s="51"/>
      <c r="L275" s="51"/>
      <c r="M275" s="216"/>
      <c r="N275" s="216"/>
      <c r="O275" s="216"/>
      <c r="P275" s="52"/>
      <c r="Q275" s="312"/>
      <c r="R275" s="179"/>
    </row>
    <row r="276" spans="1:18" x14ac:dyDescent="0.2">
      <c r="A276" s="53"/>
      <c r="B276" s="55" t="s">
        <v>34</v>
      </c>
      <c r="C276" s="56"/>
      <c r="D276" s="57"/>
      <c r="E276" s="57"/>
      <c r="F276" s="57"/>
      <c r="G276" s="57"/>
      <c r="H276" s="57"/>
      <c r="I276" s="140"/>
      <c r="J276" s="94">
        <f>SUM(J275:J275)</f>
        <v>0</v>
      </c>
      <c r="K276" s="57">
        <f>SUM(K275:K275)</f>
        <v>0</v>
      </c>
      <c r="L276" s="57">
        <f>SUM(L275:L275)</f>
        <v>0</v>
      </c>
      <c r="M276" s="140"/>
      <c r="N276" s="140"/>
      <c r="O276" s="140"/>
      <c r="P276" s="58">
        <f>SUM(P275:P275)</f>
        <v>0</v>
      </c>
      <c r="Q276" s="296"/>
      <c r="R276" s="179"/>
    </row>
    <row r="277" spans="1:18" ht="25.5" x14ac:dyDescent="0.2">
      <c r="A277" s="53"/>
      <c r="B277" s="55" t="s">
        <v>35</v>
      </c>
      <c r="C277" s="56"/>
      <c r="D277" s="57"/>
      <c r="E277" s="57"/>
      <c r="F277" s="57"/>
      <c r="G277" s="57">
        <f>SUM(G275:G275)</f>
        <v>0</v>
      </c>
      <c r="H277" s="57"/>
      <c r="I277" s="140"/>
      <c r="J277" s="94"/>
      <c r="K277" s="57"/>
      <c r="L277" s="57"/>
      <c r="M277" s="140"/>
      <c r="N277" s="140"/>
      <c r="O277" s="140"/>
      <c r="P277" s="58"/>
      <c r="Q277" s="296"/>
      <c r="R277" s="179"/>
    </row>
    <row r="278" spans="1:18" ht="25.5" x14ac:dyDescent="0.2">
      <c r="A278" s="53"/>
      <c r="B278" s="55" t="s">
        <v>36</v>
      </c>
      <c r="C278" s="56"/>
      <c r="D278" s="57">
        <f>D275</f>
        <v>0</v>
      </c>
      <c r="E278" s="57"/>
      <c r="F278" s="57"/>
      <c r="G278" s="57"/>
      <c r="H278" s="57"/>
      <c r="I278" s="140"/>
      <c r="J278" s="94"/>
      <c r="K278" s="57"/>
      <c r="L278" s="57"/>
      <c r="M278" s="140"/>
      <c r="N278" s="140"/>
      <c r="O278" s="140"/>
      <c r="P278" s="58"/>
      <c r="Q278" s="296"/>
      <c r="R278" s="179"/>
    </row>
    <row r="279" spans="1:18" ht="13.5" thickBot="1" x14ac:dyDescent="0.25">
      <c r="A279" s="59"/>
      <c r="B279" s="60" t="s">
        <v>37</v>
      </c>
      <c r="C279" s="61"/>
      <c r="D279" s="64">
        <f>SUM(D275:D275)</f>
        <v>0</v>
      </c>
      <c r="E279" s="64">
        <f>SUM(E275:E275)</f>
        <v>0</v>
      </c>
      <c r="F279" s="64">
        <f>SUM(F275:F275)</f>
        <v>0</v>
      </c>
      <c r="G279" s="64"/>
      <c r="H279" s="64"/>
      <c r="I279" s="229"/>
      <c r="J279" s="20"/>
      <c r="K279" s="64"/>
      <c r="L279" s="64"/>
      <c r="M279" s="229"/>
      <c r="N279" s="229"/>
      <c r="O279" s="229"/>
      <c r="P279" s="21"/>
      <c r="Q279" s="330"/>
      <c r="R279" s="179"/>
    </row>
    <row r="280" spans="1:18" ht="13.5" thickBot="1" x14ac:dyDescent="0.25">
      <c r="A280" s="44" t="s">
        <v>38</v>
      </c>
      <c r="B280" s="45" t="s">
        <v>39</v>
      </c>
      <c r="C280" s="46"/>
      <c r="D280" s="65"/>
      <c r="E280" s="65"/>
      <c r="F280" s="47"/>
      <c r="G280" s="47"/>
      <c r="H280" s="47"/>
      <c r="I280" s="128"/>
      <c r="J280" s="129"/>
      <c r="K280" s="47"/>
      <c r="L280" s="47"/>
      <c r="M280" s="128"/>
      <c r="N280" s="128"/>
      <c r="O280" s="128"/>
      <c r="P280" s="48"/>
      <c r="Q280" s="328"/>
      <c r="R280" s="179"/>
    </row>
    <row r="281" spans="1:18" x14ac:dyDescent="0.2">
      <c r="A281" s="49">
        <v>1</v>
      </c>
      <c r="B281" s="50"/>
      <c r="C281" s="51"/>
      <c r="D281" s="51"/>
      <c r="E281" s="51"/>
      <c r="F281" s="51"/>
      <c r="G281" s="51"/>
      <c r="H281" s="51"/>
      <c r="I281" s="216"/>
      <c r="J281" s="147"/>
      <c r="K281" s="51"/>
      <c r="L281" s="51"/>
      <c r="M281" s="216"/>
      <c r="N281" s="216"/>
      <c r="O281" s="216"/>
      <c r="P281" s="52"/>
      <c r="Q281" s="312"/>
      <c r="R281" s="179"/>
    </row>
    <row r="282" spans="1:18" x14ac:dyDescent="0.2">
      <c r="A282" s="53"/>
      <c r="B282" s="55" t="s">
        <v>34</v>
      </c>
      <c r="C282" s="57"/>
      <c r="D282" s="57"/>
      <c r="E282" s="57"/>
      <c r="F282" s="57"/>
      <c r="G282" s="57"/>
      <c r="H282" s="57"/>
      <c r="I282" s="140"/>
      <c r="J282" s="94">
        <f>SUM(J281:J281)</f>
        <v>0</v>
      </c>
      <c r="K282" s="57">
        <f>SUM(K281:K281)</f>
        <v>0</v>
      </c>
      <c r="L282" s="57">
        <f>SUM(L281:L281)</f>
        <v>0</v>
      </c>
      <c r="M282" s="140"/>
      <c r="N282" s="140"/>
      <c r="O282" s="140"/>
      <c r="P282" s="58">
        <f>SUM(P281:P281)</f>
        <v>0</v>
      </c>
      <c r="Q282" s="296"/>
      <c r="R282" s="179"/>
    </row>
    <row r="283" spans="1:18" ht="25.5" x14ac:dyDescent="0.2">
      <c r="A283" s="53"/>
      <c r="B283" s="55" t="s">
        <v>35</v>
      </c>
      <c r="C283" s="57"/>
      <c r="D283" s="57"/>
      <c r="E283" s="57"/>
      <c r="F283" s="57"/>
      <c r="G283" s="57">
        <f>SUM(G281:G281)</f>
        <v>0</v>
      </c>
      <c r="H283" s="57"/>
      <c r="I283" s="140"/>
      <c r="J283" s="94"/>
      <c r="K283" s="57"/>
      <c r="L283" s="57"/>
      <c r="M283" s="140"/>
      <c r="N283" s="140"/>
      <c r="O283" s="140"/>
      <c r="P283" s="58"/>
      <c r="Q283" s="296"/>
      <c r="R283" s="179"/>
    </row>
    <row r="284" spans="1:18" ht="25.5" x14ac:dyDescent="0.2">
      <c r="A284" s="53"/>
      <c r="B284" s="55" t="s">
        <v>36</v>
      </c>
      <c r="C284" s="57"/>
      <c r="D284" s="57"/>
      <c r="E284" s="57"/>
      <c r="F284" s="57"/>
      <c r="G284" s="57"/>
      <c r="H284" s="57"/>
      <c r="I284" s="140"/>
      <c r="J284" s="94"/>
      <c r="K284" s="57"/>
      <c r="L284" s="57"/>
      <c r="M284" s="140"/>
      <c r="N284" s="140"/>
      <c r="O284" s="140"/>
      <c r="P284" s="58"/>
      <c r="Q284" s="296"/>
      <c r="R284" s="179"/>
    </row>
    <row r="285" spans="1:18" ht="13.5" thickBot="1" x14ac:dyDescent="0.25">
      <c r="A285" s="59"/>
      <c r="B285" s="60" t="s">
        <v>37</v>
      </c>
      <c r="C285" s="64"/>
      <c r="D285" s="64">
        <f>SUM(D281:D281)</f>
        <v>0</v>
      </c>
      <c r="E285" s="64">
        <f>SUM(E281:E281)</f>
        <v>0</v>
      </c>
      <c r="F285" s="64">
        <f>SUM(F281:F281)</f>
        <v>0</v>
      </c>
      <c r="G285" s="64"/>
      <c r="H285" s="64"/>
      <c r="I285" s="229"/>
      <c r="J285" s="20"/>
      <c r="K285" s="64"/>
      <c r="L285" s="64"/>
      <c r="M285" s="229"/>
      <c r="N285" s="229"/>
      <c r="O285" s="229"/>
      <c r="P285" s="21"/>
      <c r="Q285" s="330"/>
      <c r="R285" s="179"/>
    </row>
    <row r="286" spans="1:18" ht="13.5" thickBot="1" x14ac:dyDescent="0.25">
      <c r="A286" s="44" t="s">
        <v>41</v>
      </c>
      <c r="B286" s="45" t="s">
        <v>42</v>
      </c>
      <c r="C286" s="46"/>
      <c r="D286" s="65"/>
      <c r="E286" s="65"/>
      <c r="F286" s="65"/>
      <c r="G286" s="65"/>
      <c r="H286" s="65"/>
      <c r="I286" s="228"/>
      <c r="J286" s="337"/>
      <c r="K286" s="286"/>
      <c r="L286" s="286"/>
      <c r="M286" s="287"/>
      <c r="N286" s="287"/>
      <c r="O286" s="287"/>
      <c r="P286" s="288"/>
      <c r="Q286" s="333"/>
      <c r="R286" s="182"/>
    </row>
    <row r="287" spans="1:18" x14ac:dyDescent="0.2">
      <c r="A287" s="281">
        <v>1</v>
      </c>
      <c r="B287" s="473" t="s">
        <v>180</v>
      </c>
      <c r="C287" s="222">
        <v>7</v>
      </c>
      <c r="D287" s="87">
        <f>E287+F287</f>
        <v>3</v>
      </c>
      <c r="E287" s="167">
        <v>2</v>
      </c>
      <c r="F287" s="168">
        <v>1</v>
      </c>
      <c r="G287" s="258">
        <v>2</v>
      </c>
      <c r="H287" s="167" t="s">
        <v>29</v>
      </c>
      <c r="I287" s="222" t="s">
        <v>44</v>
      </c>
      <c r="J287" s="87">
        <f t="shared" ref="J287:J292" si="23">SUM(K287:P287)</f>
        <v>75</v>
      </c>
      <c r="K287" s="167">
        <v>10</v>
      </c>
      <c r="L287" s="167"/>
      <c r="M287" s="167"/>
      <c r="N287" s="167">
        <v>35</v>
      </c>
      <c r="O287" s="167">
        <v>15</v>
      </c>
      <c r="P287" s="168">
        <v>15</v>
      </c>
      <c r="Q287" s="334" t="s">
        <v>121</v>
      </c>
      <c r="R287" s="180" t="s">
        <v>128</v>
      </c>
    </row>
    <row r="288" spans="1:18" x14ac:dyDescent="0.2">
      <c r="A288" s="49">
        <v>2</v>
      </c>
      <c r="B288" s="193" t="s">
        <v>180</v>
      </c>
      <c r="C288" s="223">
        <v>7</v>
      </c>
      <c r="D288" s="89">
        <f>E288+F288</f>
        <v>3</v>
      </c>
      <c r="E288" s="157">
        <v>2</v>
      </c>
      <c r="F288" s="158">
        <v>1</v>
      </c>
      <c r="G288" s="262">
        <v>2</v>
      </c>
      <c r="H288" s="157" t="s">
        <v>29</v>
      </c>
      <c r="I288" s="223" t="s">
        <v>44</v>
      </c>
      <c r="J288" s="89">
        <f t="shared" si="23"/>
        <v>75</v>
      </c>
      <c r="K288" s="91">
        <v>10</v>
      </c>
      <c r="L288" s="91"/>
      <c r="M288" s="91"/>
      <c r="N288" s="91">
        <v>35</v>
      </c>
      <c r="O288" s="91">
        <v>15</v>
      </c>
      <c r="P288" s="160">
        <v>15</v>
      </c>
      <c r="Q288" s="237" t="s">
        <v>121</v>
      </c>
      <c r="R288" s="180" t="s">
        <v>128</v>
      </c>
    </row>
    <row r="289" spans="1:18" x14ac:dyDescent="0.2">
      <c r="A289" s="49">
        <v>3</v>
      </c>
      <c r="B289" s="193" t="s">
        <v>180</v>
      </c>
      <c r="C289" s="223">
        <v>7</v>
      </c>
      <c r="D289" s="89">
        <f>E289+F289</f>
        <v>3</v>
      </c>
      <c r="E289" s="157">
        <v>2</v>
      </c>
      <c r="F289" s="158">
        <v>1</v>
      </c>
      <c r="G289" s="262">
        <v>2</v>
      </c>
      <c r="H289" s="157" t="s">
        <v>29</v>
      </c>
      <c r="I289" s="223" t="s">
        <v>44</v>
      </c>
      <c r="J289" s="89">
        <f t="shared" si="23"/>
        <v>75</v>
      </c>
      <c r="K289" s="91">
        <v>10</v>
      </c>
      <c r="L289" s="91"/>
      <c r="M289" s="91"/>
      <c r="N289" s="91">
        <v>35</v>
      </c>
      <c r="O289" s="91">
        <v>15</v>
      </c>
      <c r="P289" s="160">
        <v>15</v>
      </c>
      <c r="Q289" s="237" t="s">
        <v>121</v>
      </c>
      <c r="R289" s="180" t="s">
        <v>128</v>
      </c>
    </row>
    <row r="290" spans="1:18" x14ac:dyDescent="0.2">
      <c r="A290" s="49">
        <v>4</v>
      </c>
      <c r="B290" s="193" t="s">
        <v>180</v>
      </c>
      <c r="C290" s="223">
        <v>7</v>
      </c>
      <c r="D290" s="89">
        <f>E290+F290</f>
        <v>3</v>
      </c>
      <c r="E290" s="157">
        <v>2</v>
      </c>
      <c r="F290" s="158">
        <v>1</v>
      </c>
      <c r="G290" s="262">
        <v>2</v>
      </c>
      <c r="H290" s="157" t="s">
        <v>29</v>
      </c>
      <c r="I290" s="223" t="s">
        <v>44</v>
      </c>
      <c r="J290" s="89">
        <f>SUM(K290:P290)</f>
        <v>75</v>
      </c>
      <c r="K290" s="91">
        <v>10</v>
      </c>
      <c r="L290" s="91"/>
      <c r="M290" s="91"/>
      <c r="N290" s="91">
        <v>35</v>
      </c>
      <c r="O290" s="91">
        <v>15</v>
      </c>
      <c r="P290" s="160">
        <v>15</v>
      </c>
      <c r="Q290" s="237" t="s">
        <v>121</v>
      </c>
      <c r="R290" s="180" t="s">
        <v>128</v>
      </c>
    </row>
    <row r="291" spans="1:18" x14ac:dyDescent="0.2">
      <c r="A291" s="49">
        <v>5</v>
      </c>
      <c r="B291" s="193" t="s">
        <v>181</v>
      </c>
      <c r="C291" s="223">
        <v>7</v>
      </c>
      <c r="D291" s="89">
        <f>E291+F291</f>
        <v>3</v>
      </c>
      <c r="E291" s="91">
        <v>2</v>
      </c>
      <c r="F291" s="160">
        <v>1</v>
      </c>
      <c r="G291" s="259"/>
      <c r="H291" s="91" t="s">
        <v>29</v>
      </c>
      <c r="I291" s="224" t="s">
        <v>30</v>
      </c>
      <c r="J291" s="89">
        <f t="shared" si="23"/>
        <v>75</v>
      </c>
      <c r="K291" s="91"/>
      <c r="L291" s="91">
        <v>35</v>
      </c>
      <c r="M291" s="91"/>
      <c r="N291" s="91"/>
      <c r="O291" s="91">
        <v>15</v>
      </c>
      <c r="P291" s="160">
        <v>25</v>
      </c>
      <c r="Q291" s="296" t="s">
        <v>33</v>
      </c>
      <c r="R291" s="180" t="s">
        <v>128</v>
      </c>
    </row>
    <row r="292" spans="1:18" ht="13.5" customHeight="1" thickBot="1" x14ac:dyDescent="0.25">
      <c r="A292" s="474">
        <v>6</v>
      </c>
      <c r="B292" s="475" t="s">
        <v>308</v>
      </c>
      <c r="C292" s="285">
        <v>7</v>
      </c>
      <c r="D292" s="188">
        <v>15</v>
      </c>
      <c r="E292" s="70"/>
      <c r="F292" s="166">
        <v>15</v>
      </c>
      <c r="G292" s="261">
        <v>15</v>
      </c>
      <c r="H292" s="70" t="s">
        <v>29</v>
      </c>
      <c r="I292" s="225" t="s">
        <v>30</v>
      </c>
      <c r="J292" s="188">
        <f t="shared" si="23"/>
        <v>375</v>
      </c>
      <c r="K292" s="70"/>
      <c r="L292" s="70">
        <v>120</v>
      </c>
      <c r="M292" s="70"/>
      <c r="N292" s="70"/>
      <c r="O292" s="70">
        <v>25</v>
      </c>
      <c r="P292" s="166">
        <v>230</v>
      </c>
      <c r="Q292" s="331"/>
      <c r="R292" s="180"/>
    </row>
    <row r="293" spans="1:18" x14ac:dyDescent="0.2">
      <c r="A293" s="49"/>
      <c r="B293" s="472" t="s">
        <v>34</v>
      </c>
      <c r="C293" s="157"/>
      <c r="D293" s="157"/>
      <c r="E293" s="157"/>
      <c r="F293" s="157"/>
      <c r="G293" s="157"/>
      <c r="H293" s="157"/>
      <c r="I293" s="223"/>
      <c r="J293" s="159">
        <f t="shared" ref="J293:P293" si="24">SUM(J287:J292)</f>
        <v>750</v>
      </c>
      <c r="K293" s="157">
        <f t="shared" si="24"/>
        <v>40</v>
      </c>
      <c r="L293" s="157">
        <f t="shared" si="24"/>
        <v>155</v>
      </c>
      <c r="M293" s="157">
        <f t="shared" si="24"/>
        <v>0</v>
      </c>
      <c r="N293" s="157">
        <f t="shared" si="24"/>
        <v>140</v>
      </c>
      <c r="O293" s="157">
        <f t="shared" si="24"/>
        <v>100</v>
      </c>
      <c r="P293" s="158">
        <f t="shared" si="24"/>
        <v>315</v>
      </c>
      <c r="Q293" s="312"/>
      <c r="R293" s="179"/>
    </row>
    <row r="294" spans="1:18" ht="25.5" x14ac:dyDescent="0.2">
      <c r="A294" s="53"/>
      <c r="B294" s="55" t="s">
        <v>35</v>
      </c>
      <c r="C294" s="91"/>
      <c r="D294" s="91"/>
      <c r="E294" s="91"/>
      <c r="F294" s="91"/>
      <c r="G294" s="91">
        <f>SUM(G287:G292)</f>
        <v>23</v>
      </c>
      <c r="H294" s="91"/>
      <c r="I294" s="224"/>
      <c r="J294" s="89"/>
      <c r="K294" s="91"/>
      <c r="L294" s="91"/>
      <c r="M294" s="224"/>
      <c r="N294" s="224"/>
      <c r="O294" s="224"/>
      <c r="P294" s="160"/>
      <c r="Q294" s="296"/>
      <c r="R294" s="179"/>
    </row>
    <row r="295" spans="1:18" ht="25.5" x14ac:dyDescent="0.2">
      <c r="A295" s="53"/>
      <c r="B295" s="55" t="s">
        <v>36</v>
      </c>
      <c r="C295" s="91"/>
      <c r="D295" s="91">
        <v>12</v>
      </c>
      <c r="E295" s="91"/>
      <c r="F295" s="91"/>
      <c r="G295" s="91"/>
      <c r="H295" s="91"/>
      <c r="I295" s="224"/>
      <c r="J295" s="89"/>
      <c r="K295" s="91"/>
      <c r="L295" s="91"/>
      <c r="M295" s="224"/>
      <c r="N295" s="224"/>
      <c r="O295" s="224"/>
      <c r="P295" s="160"/>
      <c r="Q295" s="296"/>
      <c r="R295" s="179"/>
    </row>
    <row r="296" spans="1:18" ht="13.5" thickBot="1" x14ac:dyDescent="0.25">
      <c r="A296" s="59"/>
      <c r="B296" s="60" t="s">
        <v>37</v>
      </c>
      <c r="C296" s="105"/>
      <c r="D296" s="105">
        <f>SUM(D287:D292)</f>
        <v>30</v>
      </c>
      <c r="E296" s="105">
        <f>SUM(E287:E292)</f>
        <v>10</v>
      </c>
      <c r="F296" s="105">
        <f>SUM(F287:F292)</f>
        <v>20</v>
      </c>
      <c r="G296" s="105"/>
      <c r="H296" s="105"/>
      <c r="I296" s="226"/>
      <c r="J296" s="174"/>
      <c r="K296" s="105"/>
      <c r="L296" s="105"/>
      <c r="M296" s="226"/>
      <c r="N296" s="226"/>
      <c r="O296" s="226"/>
      <c r="P296" s="119"/>
      <c r="Q296" s="330"/>
      <c r="R296" s="179"/>
    </row>
    <row r="297" spans="1:18" ht="13.5" thickBot="1" x14ac:dyDescent="0.25">
      <c r="A297" s="44" t="s">
        <v>43</v>
      </c>
      <c r="B297" s="45" t="s">
        <v>47</v>
      </c>
      <c r="C297" s="65"/>
      <c r="D297" s="175"/>
      <c r="E297" s="175"/>
      <c r="F297" s="175"/>
      <c r="G297" s="175"/>
      <c r="H297" s="175"/>
      <c r="I297" s="227"/>
      <c r="J297" s="183"/>
      <c r="K297" s="175"/>
      <c r="L297" s="175"/>
      <c r="M297" s="227"/>
      <c r="N297" s="227"/>
      <c r="O297" s="227"/>
      <c r="P297" s="176"/>
      <c r="Q297" s="328"/>
      <c r="R297" s="179"/>
    </row>
    <row r="298" spans="1:18" ht="25.5" x14ac:dyDescent="0.2">
      <c r="A298" s="49">
        <v>1</v>
      </c>
      <c r="B298" s="186" t="s">
        <v>141</v>
      </c>
      <c r="C298" s="157"/>
      <c r="D298" s="157"/>
      <c r="E298" s="157"/>
      <c r="F298" s="157"/>
      <c r="G298" s="157"/>
      <c r="H298" s="157"/>
      <c r="I298" s="223"/>
      <c r="J298" s="159"/>
      <c r="K298" s="157"/>
      <c r="L298" s="157"/>
      <c r="M298" s="223"/>
      <c r="N298" s="223"/>
      <c r="O298" s="223"/>
      <c r="P298" s="158"/>
      <c r="Q298" s="312"/>
      <c r="R298" s="179"/>
    </row>
    <row r="299" spans="1:18" x14ac:dyDescent="0.2">
      <c r="A299" s="53">
        <v>2</v>
      </c>
      <c r="B299" s="187" t="s">
        <v>86</v>
      </c>
      <c r="C299" s="91">
        <v>7</v>
      </c>
      <c r="D299" s="91">
        <v>1</v>
      </c>
      <c r="E299" s="91">
        <v>1</v>
      </c>
      <c r="F299" s="91"/>
      <c r="G299" s="91"/>
      <c r="H299" s="91"/>
      <c r="I299" s="224"/>
      <c r="J299" s="89">
        <f>SUM(K299:P299)</f>
        <v>25</v>
      </c>
      <c r="K299" s="91">
        <v>15</v>
      </c>
      <c r="L299" s="91"/>
      <c r="M299" s="224"/>
      <c r="N299" s="224"/>
      <c r="O299" s="224">
        <v>10</v>
      </c>
      <c r="P299" s="160"/>
      <c r="Q299" s="237" t="s">
        <v>31</v>
      </c>
      <c r="R299" s="180" t="s">
        <v>182</v>
      </c>
    </row>
    <row r="300" spans="1:18" ht="13.5" thickBot="1" x14ac:dyDescent="0.25">
      <c r="A300" s="156" t="s">
        <v>45</v>
      </c>
      <c r="B300" s="68" t="s">
        <v>49</v>
      </c>
      <c r="C300" s="70"/>
      <c r="D300" s="70"/>
      <c r="E300" s="70"/>
      <c r="F300" s="70"/>
      <c r="G300" s="70"/>
      <c r="H300" s="70"/>
      <c r="I300" s="225"/>
      <c r="J300" s="188"/>
      <c r="K300" s="70"/>
      <c r="L300" s="70"/>
      <c r="M300" s="225"/>
      <c r="N300" s="225"/>
      <c r="O300" s="225"/>
      <c r="P300" s="166"/>
      <c r="Q300" s="331"/>
      <c r="R300" s="179"/>
    </row>
    <row r="301" spans="1:18" x14ac:dyDescent="0.2">
      <c r="A301" s="387" t="s">
        <v>76</v>
      </c>
      <c r="B301" s="388"/>
      <c r="C301" s="88"/>
      <c r="D301" s="167"/>
      <c r="E301" s="167"/>
      <c r="F301" s="167"/>
      <c r="G301" s="167"/>
      <c r="H301" s="167"/>
      <c r="I301" s="222"/>
      <c r="J301" s="87">
        <f t="shared" ref="J301:P301" si="25">J276+J282+J293+J299</f>
        <v>775</v>
      </c>
      <c r="K301" s="167">
        <f>K276+K282+K293+K299</f>
        <v>55</v>
      </c>
      <c r="L301" s="167">
        <f t="shared" si="25"/>
        <v>155</v>
      </c>
      <c r="M301" s="167">
        <f t="shared" si="25"/>
        <v>0</v>
      </c>
      <c r="N301" s="167">
        <f t="shared" si="25"/>
        <v>140</v>
      </c>
      <c r="O301" s="167">
        <f>O276+O282+O293+O299</f>
        <v>110</v>
      </c>
      <c r="P301" s="168">
        <f t="shared" si="25"/>
        <v>315</v>
      </c>
      <c r="Q301" s="1"/>
      <c r="R301" s="179"/>
    </row>
    <row r="302" spans="1:18" ht="13.5" thickBot="1" x14ac:dyDescent="0.25">
      <c r="A302" s="402" t="s">
        <v>77</v>
      </c>
      <c r="B302" s="403"/>
      <c r="C302" s="178"/>
      <c r="D302" s="70">
        <f>D279+D285+D296+D299+D300</f>
        <v>31</v>
      </c>
      <c r="E302" s="70">
        <f>E279+E285+E296+E299+E300</f>
        <v>11</v>
      </c>
      <c r="F302" s="70">
        <f>F279+F285+F296+F300</f>
        <v>20</v>
      </c>
      <c r="G302" s="70">
        <f>G277+G283+G294+G300</f>
        <v>23</v>
      </c>
      <c r="H302" s="70"/>
      <c r="I302" s="225"/>
      <c r="J302" s="188">
        <f>SUM(K301:O301)</f>
        <v>460</v>
      </c>
      <c r="K302" s="70"/>
      <c r="L302" s="70"/>
      <c r="M302" s="225"/>
      <c r="N302" s="225"/>
      <c r="O302" s="225"/>
      <c r="P302" s="166">
        <f>P301</f>
        <v>315</v>
      </c>
      <c r="Q302" s="1"/>
      <c r="R302" s="179"/>
    </row>
    <row r="303" spans="1:18" x14ac:dyDescent="0.2">
      <c r="A303" s="84"/>
      <c r="B303" s="85"/>
      <c r="C303" s="74"/>
      <c r="D303" s="75"/>
      <c r="E303" s="75"/>
      <c r="F303" s="75"/>
      <c r="G303" s="15"/>
      <c r="H303" s="15"/>
      <c r="I303" s="15"/>
      <c r="J303" s="15"/>
      <c r="K303" s="15"/>
      <c r="L303" s="15"/>
      <c r="M303" s="15"/>
      <c r="N303" s="15"/>
      <c r="O303" s="15"/>
      <c r="P303" s="189"/>
      <c r="Q303" s="1"/>
      <c r="R303" s="179"/>
    </row>
    <row r="304" spans="1:18" ht="13.5" thickBot="1" x14ac:dyDescent="0.25">
      <c r="A304" s="84"/>
      <c r="B304" s="85"/>
      <c r="C304" s="74"/>
      <c r="D304" s="75"/>
      <c r="E304" s="75"/>
      <c r="F304" s="75"/>
      <c r="G304" s="15"/>
      <c r="H304" s="15"/>
      <c r="I304" s="15"/>
      <c r="J304" s="15"/>
      <c r="K304" s="15"/>
      <c r="L304" s="15"/>
      <c r="M304" s="15"/>
      <c r="N304" s="15"/>
      <c r="O304" s="15"/>
      <c r="P304" s="189"/>
      <c r="Q304" s="1"/>
      <c r="R304" s="179"/>
    </row>
    <row r="305" spans="1:18" x14ac:dyDescent="0.2">
      <c r="A305" s="421" t="s">
        <v>78</v>
      </c>
      <c r="B305" s="422"/>
      <c r="C305" s="88"/>
      <c r="D305" s="167"/>
      <c r="E305" s="167"/>
      <c r="F305" s="167"/>
      <c r="G305" s="167"/>
      <c r="H305" s="167"/>
      <c r="I305" s="222"/>
      <c r="J305" s="87">
        <f t="shared" ref="J305:P305" si="26">J301</f>
        <v>775</v>
      </c>
      <c r="K305" s="167">
        <f t="shared" si="26"/>
        <v>55</v>
      </c>
      <c r="L305" s="167">
        <f t="shared" si="26"/>
        <v>155</v>
      </c>
      <c r="M305" s="167">
        <f t="shared" si="26"/>
        <v>0</v>
      </c>
      <c r="N305" s="167">
        <f t="shared" si="26"/>
        <v>140</v>
      </c>
      <c r="O305" s="167">
        <f>O301</f>
        <v>110</v>
      </c>
      <c r="P305" s="168">
        <f t="shared" si="26"/>
        <v>315</v>
      </c>
      <c r="Q305" s="1"/>
      <c r="R305" s="179"/>
    </row>
    <row r="306" spans="1:18" ht="13.5" thickBot="1" x14ac:dyDescent="0.25">
      <c r="A306" s="423" t="s">
        <v>79</v>
      </c>
      <c r="B306" s="424"/>
      <c r="C306" s="178"/>
      <c r="D306" s="70">
        <f>D302</f>
        <v>31</v>
      </c>
      <c r="E306" s="70">
        <f>E302</f>
        <v>11</v>
      </c>
      <c r="F306" s="70">
        <f>F302</f>
        <v>20</v>
      </c>
      <c r="G306" s="70">
        <f>G302</f>
        <v>23</v>
      </c>
      <c r="H306" s="70"/>
      <c r="I306" s="225"/>
      <c r="J306" s="188"/>
      <c r="K306" s="70"/>
      <c r="L306" s="70"/>
      <c r="M306" s="225"/>
      <c r="N306" s="225"/>
      <c r="O306" s="225"/>
      <c r="P306" s="166"/>
      <c r="Q306" s="1"/>
      <c r="R306" s="179"/>
    </row>
    <row r="307" spans="1:18" ht="12.75" customHeight="1" x14ac:dyDescent="0.2">
      <c r="A307" s="75"/>
      <c r="B307" s="405" t="s">
        <v>115</v>
      </c>
      <c r="C307" s="405"/>
      <c r="D307" s="405"/>
      <c r="E307" s="405"/>
      <c r="F307" s="405"/>
      <c r="G307" s="405"/>
      <c r="H307" s="405"/>
      <c r="I307" s="405"/>
      <c r="J307" s="405"/>
      <c r="K307" s="405"/>
      <c r="L307" s="405"/>
      <c r="M307" s="405"/>
      <c r="N307" s="405"/>
      <c r="O307" s="405"/>
      <c r="P307" s="405"/>
      <c r="Q307" s="405"/>
      <c r="R307" s="179"/>
    </row>
    <row r="308" spans="1:18" ht="17.25" customHeight="1" x14ac:dyDescent="0.2">
      <c r="A308" s="75"/>
      <c r="B308" s="405" t="s">
        <v>229</v>
      </c>
      <c r="C308" s="405"/>
      <c r="D308" s="405"/>
      <c r="E308" s="405"/>
      <c r="F308" s="405"/>
      <c r="G308" s="405"/>
      <c r="H308" s="405"/>
      <c r="I308" s="405"/>
      <c r="J308" s="405"/>
      <c r="K308" s="405"/>
      <c r="L308" s="405"/>
      <c r="M308" s="405"/>
      <c r="N308" s="405"/>
      <c r="O308" s="405"/>
      <c r="P308" s="405"/>
      <c r="Q308" s="405"/>
      <c r="R308" s="179"/>
    </row>
    <row r="309" spans="1:18" ht="15.75" customHeight="1" x14ac:dyDescent="0.2">
      <c r="A309" s="75"/>
      <c r="B309" s="405" t="s">
        <v>52</v>
      </c>
      <c r="C309" s="405"/>
      <c r="D309" s="405"/>
      <c r="E309" s="405"/>
      <c r="F309" s="405"/>
      <c r="G309" s="405"/>
      <c r="H309" s="405"/>
      <c r="I309" s="405"/>
      <c r="J309" s="405"/>
      <c r="K309" s="405"/>
      <c r="L309" s="405"/>
      <c r="M309" s="405"/>
      <c r="N309" s="405"/>
      <c r="O309" s="405"/>
      <c r="P309" s="405"/>
      <c r="Q309" s="405"/>
      <c r="R309" s="179"/>
    </row>
    <row r="310" spans="1:18" ht="12.75" customHeight="1" x14ac:dyDescent="0.2">
      <c r="A310" s="75"/>
      <c r="B310" s="436" t="s">
        <v>80</v>
      </c>
      <c r="C310" s="436"/>
      <c r="D310" s="436"/>
      <c r="E310" s="436"/>
      <c r="F310" s="436"/>
      <c r="G310" s="436"/>
      <c r="H310" s="436"/>
      <c r="Q310" s="1"/>
    </row>
    <row r="311" spans="1:18" ht="12.75" customHeight="1" thickBot="1" x14ac:dyDescent="0.25">
      <c r="A311" s="75"/>
      <c r="B311" s="436"/>
      <c r="C311" s="436"/>
      <c r="D311" s="436"/>
      <c r="E311" s="436"/>
      <c r="F311" s="436"/>
      <c r="G311" s="436"/>
      <c r="H311" s="436"/>
      <c r="Q311" s="1"/>
    </row>
    <row r="312" spans="1:18" x14ac:dyDescent="0.2">
      <c r="A312" s="7" t="s">
        <v>2</v>
      </c>
      <c r="B312" s="8"/>
      <c r="C312" s="240"/>
      <c r="D312" s="384" t="s">
        <v>3</v>
      </c>
      <c r="E312" s="385"/>
      <c r="F312" s="386"/>
      <c r="G312" s="254" t="s">
        <v>4</v>
      </c>
      <c r="H312" s="9" t="s">
        <v>5</v>
      </c>
      <c r="I312" s="10" t="s">
        <v>6</v>
      </c>
      <c r="J312" s="384" t="s">
        <v>7</v>
      </c>
      <c r="K312" s="385"/>
      <c r="L312" s="385"/>
      <c r="M312" s="385"/>
      <c r="N312" s="385"/>
      <c r="O312" s="385"/>
      <c r="P312" s="386"/>
      <c r="Q312" s="1"/>
    </row>
    <row r="313" spans="1:18" ht="12.75" customHeight="1" x14ac:dyDescent="0.2">
      <c r="A313" s="13"/>
      <c r="B313" s="14" t="s">
        <v>9</v>
      </c>
      <c r="C313" s="15" t="s">
        <v>10</v>
      </c>
      <c r="D313" s="16" t="s">
        <v>11</v>
      </c>
      <c r="E313" s="395" t="s">
        <v>226</v>
      </c>
      <c r="F313" s="398" t="s">
        <v>227</v>
      </c>
      <c r="G313" s="255" t="s">
        <v>12</v>
      </c>
      <c r="H313" s="18" t="s">
        <v>13</v>
      </c>
      <c r="I313" s="19" t="s">
        <v>14</v>
      </c>
      <c r="J313" s="20" t="s">
        <v>11</v>
      </c>
      <c r="K313" s="392" t="s">
        <v>15</v>
      </c>
      <c r="L313" s="393"/>
      <c r="M313" s="393"/>
      <c r="N313" s="393"/>
      <c r="O313" s="394"/>
      <c r="P313" s="389" t="s">
        <v>218</v>
      </c>
      <c r="Q313" s="1"/>
    </row>
    <row r="314" spans="1:18" ht="32.25" x14ac:dyDescent="0.2">
      <c r="A314" s="23"/>
      <c r="B314" s="14" t="s">
        <v>17</v>
      </c>
      <c r="C314" s="15"/>
      <c r="D314" s="16"/>
      <c r="E314" s="396"/>
      <c r="F314" s="399"/>
      <c r="G314" s="255" t="s">
        <v>18</v>
      </c>
      <c r="H314" s="18"/>
      <c r="I314" s="19" t="s">
        <v>19</v>
      </c>
      <c r="J314" s="25"/>
      <c r="K314" s="92" t="s">
        <v>20</v>
      </c>
      <c r="L314" s="320" t="s">
        <v>228</v>
      </c>
      <c r="M314" s="321" t="s">
        <v>225</v>
      </c>
      <c r="N314" s="92" t="s">
        <v>224</v>
      </c>
      <c r="O314" s="320" t="s">
        <v>230</v>
      </c>
      <c r="P314" s="390"/>
      <c r="Q314" s="18"/>
    </row>
    <row r="315" spans="1:18" x14ac:dyDescent="0.2">
      <c r="A315" s="27"/>
      <c r="B315" s="14"/>
      <c r="D315" s="16"/>
      <c r="E315" s="396"/>
      <c r="F315" s="399"/>
      <c r="G315" s="255" t="s">
        <v>22</v>
      </c>
      <c r="I315" s="19" t="s">
        <v>23</v>
      </c>
      <c r="J315" s="25"/>
      <c r="K315" s="28"/>
      <c r="L315" s="17"/>
      <c r="M315" s="24"/>
      <c r="N315" s="24"/>
      <c r="O315" s="24"/>
      <c r="P315" s="390"/>
      <c r="Q315" s="18"/>
    </row>
    <row r="316" spans="1:18" x14ac:dyDescent="0.2">
      <c r="A316" s="27"/>
      <c r="B316" s="29"/>
      <c r="D316" s="16"/>
      <c r="E316" s="396"/>
      <c r="F316" s="399"/>
      <c r="G316" s="255" t="s">
        <v>25</v>
      </c>
      <c r="H316" s="18"/>
      <c r="I316" s="19" t="s">
        <v>116</v>
      </c>
      <c r="J316" s="30"/>
      <c r="K316" s="28"/>
      <c r="L316" s="31"/>
      <c r="M316" s="214"/>
      <c r="N316" s="214"/>
      <c r="O316" s="214"/>
      <c r="P316" s="390"/>
      <c r="Q316" s="1"/>
    </row>
    <row r="317" spans="1:18" ht="13.5" thickBot="1" x14ac:dyDescent="0.25">
      <c r="A317" s="33"/>
      <c r="B317" s="34"/>
      <c r="C317" s="324"/>
      <c r="D317" s="35"/>
      <c r="E317" s="397"/>
      <c r="F317" s="400"/>
      <c r="G317" s="256"/>
      <c r="H317" s="325"/>
      <c r="I317" s="35"/>
      <c r="J317" s="36"/>
      <c r="K317" s="37"/>
      <c r="L317" s="38"/>
      <c r="M317" s="220"/>
      <c r="N317" s="220"/>
      <c r="O317" s="220"/>
      <c r="P317" s="391"/>
      <c r="Q317" s="1"/>
    </row>
    <row r="318" spans="1:18" ht="16.5" thickBot="1" x14ac:dyDescent="0.3">
      <c r="A318" s="414" t="s">
        <v>82</v>
      </c>
      <c r="B318" s="415"/>
      <c r="C318" s="297" t="s">
        <v>111</v>
      </c>
      <c r="D318" s="47"/>
      <c r="E318" s="47"/>
      <c r="F318" s="47"/>
      <c r="G318" s="47"/>
      <c r="H318" s="47" t="s">
        <v>111</v>
      </c>
      <c r="I318" s="128" t="s">
        <v>111</v>
      </c>
      <c r="J318" s="308">
        <f>J90+J175+J261+J305</f>
        <v>5595</v>
      </c>
      <c r="K318" s="298">
        <f t="shared" ref="K318:P318" si="27">K90+K175+K261+K305</f>
        <v>775</v>
      </c>
      <c r="L318" s="298">
        <f t="shared" si="27"/>
        <v>730</v>
      </c>
      <c r="M318" s="298">
        <f t="shared" si="27"/>
        <v>280</v>
      </c>
      <c r="N318" s="298">
        <f t="shared" si="27"/>
        <v>740</v>
      </c>
      <c r="O318" s="299">
        <f t="shared" si="27"/>
        <v>665</v>
      </c>
      <c r="P318" s="310">
        <f t="shared" si="27"/>
        <v>2405</v>
      </c>
      <c r="Q318" s="1">
        <f>SUM(K318:P318)</f>
        <v>5595</v>
      </c>
    </row>
    <row r="319" spans="1:18" ht="24.75" customHeight="1" thickBot="1" x14ac:dyDescent="0.25">
      <c r="A319" s="412" t="s">
        <v>83</v>
      </c>
      <c r="B319" s="413"/>
      <c r="C319" s="230" t="s">
        <v>111</v>
      </c>
      <c r="D319" s="308">
        <f>D91+D176+D262+D306</f>
        <v>215</v>
      </c>
      <c r="E319" s="298">
        <f>E91+E176+E262+E306</f>
        <v>108.2</v>
      </c>
      <c r="F319" s="299">
        <f>F91+F176+F262+F306</f>
        <v>105.8</v>
      </c>
      <c r="G319" s="303">
        <f>G91+G176+G262+G306</f>
        <v>104</v>
      </c>
      <c r="H319" s="96"/>
      <c r="I319" s="230"/>
      <c r="J319" s="36"/>
      <c r="K319" s="38"/>
      <c r="L319" s="38"/>
      <c r="M319" s="220"/>
      <c r="N319" s="220"/>
      <c r="O319" s="39"/>
      <c r="P319" s="311"/>
      <c r="Q319" s="75">
        <f>SUM(K318:O318)</f>
        <v>3190</v>
      </c>
    </row>
    <row r="320" spans="1:18" ht="15.75" x14ac:dyDescent="0.25">
      <c r="A320" s="416" t="s">
        <v>84</v>
      </c>
      <c r="B320" s="417"/>
      <c r="C320" s="300"/>
      <c r="D320" s="218"/>
      <c r="E320" s="97"/>
      <c r="F320" s="309"/>
      <c r="G320" s="304"/>
      <c r="H320" s="51"/>
      <c r="I320" s="216"/>
      <c r="J320" s="147"/>
      <c r="K320" s="51"/>
      <c r="L320" s="51"/>
      <c r="M320" s="216"/>
      <c r="N320" s="216"/>
      <c r="O320" s="52"/>
      <c r="P320" s="312"/>
      <c r="Q320" s="1">
        <f>SUM(K318:N318)</f>
        <v>2525</v>
      </c>
    </row>
    <row r="321" spans="1:18" x14ac:dyDescent="0.2">
      <c r="A321" s="98" t="s">
        <v>27</v>
      </c>
      <c r="B321" s="99" t="s">
        <v>28</v>
      </c>
      <c r="C321" s="301"/>
      <c r="D321" s="98"/>
      <c r="E321" s="100"/>
      <c r="F321" s="101"/>
      <c r="G321" s="305"/>
      <c r="H321" s="79"/>
      <c r="I321" s="302"/>
      <c r="J321" s="98"/>
      <c r="K321" s="100"/>
      <c r="L321" s="100"/>
      <c r="M321" s="317"/>
      <c r="N321" s="317"/>
      <c r="O321" s="101"/>
      <c r="P321" s="313"/>
      <c r="Q321" s="1"/>
    </row>
    <row r="322" spans="1:18" x14ac:dyDescent="0.2">
      <c r="A322" s="94"/>
      <c r="B322" s="56" t="s">
        <v>34</v>
      </c>
      <c r="C322" s="140" t="s">
        <v>111</v>
      </c>
      <c r="D322" s="93"/>
      <c r="E322" s="90"/>
      <c r="F322" s="102"/>
      <c r="G322" s="306"/>
      <c r="H322" s="57" t="s">
        <v>111</v>
      </c>
      <c r="I322" s="140" t="s">
        <v>111</v>
      </c>
      <c r="J322" s="93">
        <f t="shared" ref="J322:P322" si="28">J18+J63+J107+J146+J190+J230+J276</f>
        <v>510</v>
      </c>
      <c r="K322" s="90">
        <f t="shared" si="28"/>
        <v>70</v>
      </c>
      <c r="L322" s="90">
        <f t="shared" si="28"/>
        <v>180</v>
      </c>
      <c r="M322" s="90">
        <f t="shared" si="28"/>
        <v>30</v>
      </c>
      <c r="N322" s="90">
        <f t="shared" si="28"/>
        <v>0</v>
      </c>
      <c r="O322" s="102">
        <f t="shared" si="28"/>
        <v>85</v>
      </c>
      <c r="P322" s="314">
        <f t="shared" si="28"/>
        <v>145</v>
      </c>
      <c r="Q322" s="1"/>
    </row>
    <row r="323" spans="1:18" x14ac:dyDescent="0.2">
      <c r="A323" s="94"/>
      <c r="B323" s="56" t="s">
        <v>35</v>
      </c>
      <c r="C323" s="140" t="s">
        <v>111</v>
      </c>
      <c r="D323" s="93"/>
      <c r="E323" s="90"/>
      <c r="F323" s="102"/>
      <c r="G323" s="306">
        <f>G19+G64+G108+G147+G191+G231+G277</f>
        <v>0</v>
      </c>
      <c r="H323" s="57" t="s">
        <v>111</v>
      </c>
      <c r="I323" s="140" t="s">
        <v>111</v>
      </c>
      <c r="J323" s="93"/>
      <c r="K323" s="90"/>
      <c r="L323" s="90"/>
      <c r="M323" s="318"/>
      <c r="N323" s="318"/>
      <c r="O323" s="102"/>
      <c r="P323" s="314"/>
      <c r="Q323" s="1"/>
    </row>
    <row r="324" spans="1:18" x14ac:dyDescent="0.2">
      <c r="A324" s="94"/>
      <c r="B324" s="56" t="s">
        <v>36</v>
      </c>
      <c r="C324" s="140" t="s">
        <v>111</v>
      </c>
      <c r="D324" s="93">
        <f>D20+D65+D109+D148+D192+D232+D278</f>
        <v>10</v>
      </c>
      <c r="E324" s="90"/>
      <c r="F324" s="102"/>
      <c r="G324" s="306"/>
      <c r="H324" s="57" t="s">
        <v>111</v>
      </c>
      <c r="I324" s="140" t="s">
        <v>111</v>
      </c>
      <c r="J324" s="93"/>
      <c r="K324" s="90"/>
      <c r="L324" s="90"/>
      <c r="M324" s="318"/>
      <c r="N324" s="318"/>
      <c r="O324" s="102"/>
      <c r="P324" s="314"/>
      <c r="Q324" s="1"/>
    </row>
    <row r="325" spans="1:18" x14ac:dyDescent="0.2">
      <c r="A325" s="94"/>
      <c r="B325" s="56" t="s">
        <v>37</v>
      </c>
      <c r="C325" s="140" t="s">
        <v>111</v>
      </c>
      <c r="D325" s="93">
        <f>D21+D66+D110+D149+D193+D233+D279</f>
        <v>18</v>
      </c>
      <c r="E325" s="90">
        <f>E21+E66+E110+E149+E193+E233+E279</f>
        <v>9.1999999999999993</v>
      </c>
      <c r="F325" s="102">
        <f>F21+F66+F110+F149+F193+F233+F279</f>
        <v>8.8000000000000007</v>
      </c>
      <c r="G325" s="306"/>
      <c r="H325" s="57" t="s">
        <v>111</v>
      </c>
      <c r="I325" s="140" t="s">
        <v>111</v>
      </c>
      <c r="J325" s="93"/>
      <c r="K325" s="90"/>
      <c r="L325" s="90"/>
      <c r="M325" s="318"/>
      <c r="N325" s="318"/>
      <c r="O325" s="102"/>
      <c r="P325" s="314"/>
      <c r="Q325" s="1"/>
    </row>
    <row r="326" spans="1:18" s="104" customFormat="1" x14ac:dyDescent="0.2">
      <c r="A326" s="98" t="s">
        <v>38</v>
      </c>
      <c r="B326" s="99" t="s">
        <v>39</v>
      </c>
      <c r="C326" s="302"/>
      <c r="D326" s="98"/>
      <c r="E326" s="100"/>
      <c r="F326" s="101"/>
      <c r="G326" s="305"/>
      <c r="H326" s="79"/>
      <c r="I326" s="302"/>
      <c r="J326" s="98"/>
      <c r="K326" s="100"/>
      <c r="L326" s="100"/>
      <c r="M326" s="317"/>
      <c r="N326" s="317"/>
      <c r="O326" s="101"/>
      <c r="P326" s="313"/>
      <c r="Q326" s="103"/>
      <c r="R326" s="3"/>
    </row>
    <row r="327" spans="1:18" x14ac:dyDescent="0.2">
      <c r="A327" s="94"/>
      <c r="B327" s="56" t="s">
        <v>34</v>
      </c>
      <c r="C327" s="140" t="s">
        <v>111</v>
      </c>
      <c r="D327" s="93"/>
      <c r="E327" s="90"/>
      <c r="F327" s="102"/>
      <c r="G327" s="306"/>
      <c r="H327" s="57" t="s">
        <v>111</v>
      </c>
      <c r="I327" s="140" t="s">
        <v>111</v>
      </c>
      <c r="J327" s="93">
        <f t="shared" ref="J327:P327" si="29">J29+J71+J113+J152+J196+J236+J282</f>
        <v>1125</v>
      </c>
      <c r="K327" s="90">
        <f t="shared" si="29"/>
        <v>225</v>
      </c>
      <c r="L327" s="90">
        <f t="shared" si="29"/>
        <v>225</v>
      </c>
      <c r="M327" s="90">
        <f t="shared" si="29"/>
        <v>85</v>
      </c>
      <c r="N327" s="90">
        <f t="shared" si="29"/>
        <v>55</v>
      </c>
      <c r="O327" s="102">
        <f t="shared" si="29"/>
        <v>165</v>
      </c>
      <c r="P327" s="314">
        <f t="shared" si="29"/>
        <v>370</v>
      </c>
    </row>
    <row r="328" spans="1:18" x14ac:dyDescent="0.2">
      <c r="A328" s="94"/>
      <c r="B328" s="56" t="s">
        <v>35</v>
      </c>
      <c r="C328" s="140" t="s">
        <v>111</v>
      </c>
      <c r="D328" s="93"/>
      <c r="E328" s="90"/>
      <c r="F328" s="102"/>
      <c r="G328" s="306">
        <f>G30+G72+G114+G153+G197+G237+G283</f>
        <v>6</v>
      </c>
      <c r="H328" s="57" t="s">
        <v>111</v>
      </c>
      <c r="I328" s="140" t="s">
        <v>111</v>
      </c>
      <c r="J328" s="93"/>
      <c r="K328" s="90"/>
      <c r="L328" s="90"/>
      <c r="M328" s="318"/>
      <c r="N328" s="318"/>
      <c r="O328" s="102"/>
      <c r="P328" s="314"/>
      <c r="Q328" s="1"/>
    </row>
    <row r="329" spans="1:18" x14ac:dyDescent="0.2">
      <c r="A329" s="94"/>
      <c r="B329" s="56" t="s">
        <v>36</v>
      </c>
      <c r="C329" s="140" t="s">
        <v>111</v>
      </c>
      <c r="D329" s="93">
        <f>D31+D73+D115+D154+D198+D238+D284</f>
        <v>0</v>
      </c>
      <c r="E329" s="90"/>
      <c r="F329" s="102"/>
      <c r="G329" s="306"/>
      <c r="H329" s="57" t="s">
        <v>111</v>
      </c>
      <c r="I329" s="140" t="s">
        <v>111</v>
      </c>
      <c r="J329" s="93"/>
      <c r="K329" s="90"/>
      <c r="L329" s="90"/>
      <c r="M329" s="318"/>
      <c r="N329" s="318"/>
      <c r="O329" s="102"/>
      <c r="P329" s="314"/>
      <c r="Q329" s="1"/>
    </row>
    <row r="330" spans="1:18" x14ac:dyDescent="0.2">
      <c r="A330" s="94"/>
      <c r="B330" s="56" t="s">
        <v>37</v>
      </c>
      <c r="C330" s="140" t="s">
        <v>111</v>
      </c>
      <c r="D330" s="93">
        <f>D32+D74+D116+D155+D199+D239+D285</f>
        <v>45</v>
      </c>
      <c r="E330" s="90">
        <f>E32+E74+E116+E155+E199+E239+E285</f>
        <v>29</v>
      </c>
      <c r="F330" s="102">
        <f>F32+F74+F116+F155+F199+F239+F285</f>
        <v>16</v>
      </c>
      <c r="G330" s="306"/>
      <c r="H330" s="57" t="s">
        <v>111</v>
      </c>
      <c r="I330" s="140" t="s">
        <v>111</v>
      </c>
      <c r="J330" s="93"/>
      <c r="K330" s="90"/>
      <c r="L330" s="90"/>
      <c r="M330" s="318"/>
      <c r="N330" s="318"/>
      <c r="O330" s="102"/>
      <c r="P330" s="314"/>
      <c r="Q330" s="1"/>
    </row>
    <row r="331" spans="1:18" s="104" customFormat="1" x14ac:dyDescent="0.2">
      <c r="A331" s="98" t="s">
        <v>41</v>
      </c>
      <c r="B331" s="99" t="s">
        <v>42</v>
      </c>
      <c r="C331" s="302"/>
      <c r="D331" s="98"/>
      <c r="E331" s="100"/>
      <c r="F331" s="101"/>
      <c r="G331" s="305"/>
      <c r="H331" s="79"/>
      <c r="I331" s="302"/>
      <c r="J331" s="98"/>
      <c r="K331" s="100"/>
      <c r="L331" s="100"/>
      <c r="M331" s="317"/>
      <c r="N331" s="317"/>
      <c r="O331" s="101"/>
      <c r="P331" s="313"/>
      <c r="Q331" s="103"/>
      <c r="R331" s="3"/>
    </row>
    <row r="332" spans="1:18" x14ac:dyDescent="0.2">
      <c r="A332" s="94"/>
      <c r="B332" s="56" t="s">
        <v>34</v>
      </c>
      <c r="C332" s="140" t="s">
        <v>111</v>
      </c>
      <c r="D332" s="93"/>
      <c r="E332" s="90"/>
      <c r="F332" s="102"/>
      <c r="G332" s="306"/>
      <c r="H332" s="57" t="s">
        <v>111</v>
      </c>
      <c r="I332" s="140" t="s">
        <v>111</v>
      </c>
      <c r="J332" s="93">
        <f t="shared" ref="J332:P332" si="30">J35+J78+J123+J163+J207+J249+J293</f>
        <v>2950</v>
      </c>
      <c r="K332" s="90">
        <f t="shared" si="30"/>
        <v>450</v>
      </c>
      <c r="L332" s="90">
        <f t="shared" si="30"/>
        <v>325</v>
      </c>
      <c r="M332" s="90">
        <f t="shared" si="30"/>
        <v>165</v>
      </c>
      <c r="N332" s="90">
        <f t="shared" si="30"/>
        <v>685</v>
      </c>
      <c r="O332" s="102">
        <f t="shared" si="30"/>
        <v>395</v>
      </c>
      <c r="P332" s="314">
        <f t="shared" si="30"/>
        <v>930</v>
      </c>
      <c r="Q332" s="1"/>
    </row>
    <row r="333" spans="1:18" x14ac:dyDescent="0.2">
      <c r="A333" s="94"/>
      <c r="B333" s="56" t="s">
        <v>35</v>
      </c>
      <c r="C333" s="140" t="s">
        <v>111</v>
      </c>
      <c r="D333" s="93"/>
      <c r="E333" s="90"/>
      <c r="F333" s="102"/>
      <c r="G333" s="306">
        <f>G36+G79+G124+G164+G208+G250+G294</f>
        <v>66</v>
      </c>
      <c r="H333" s="57" t="s">
        <v>111</v>
      </c>
      <c r="I333" s="140" t="s">
        <v>111</v>
      </c>
      <c r="J333" s="93"/>
      <c r="K333" s="90"/>
      <c r="L333" s="90"/>
      <c r="M333" s="318"/>
      <c r="N333" s="318"/>
      <c r="O333" s="102"/>
      <c r="P333" s="314"/>
      <c r="Q333" s="1"/>
    </row>
    <row r="334" spans="1:18" x14ac:dyDescent="0.2">
      <c r="A334" s="94"/>
      <c r="B334" s="56" t="s">
        <v>36</v>
      </c>
      <c r="C334" s="140" t="s">
        <v>111</v>
      </c>
      <c r="D334" s="93">
        <f>D20+D31+D37+D65+D73+D80+D109+D115+D125+D148+D154+D165+D192+D198+D209+D232+D238+D251+D278+D284+D295</f>
        <v>31</v>
      </c>
      <c r="E334" s="90"/>
      <c r="F334" s="102"/>
      <c r="G334" s="306"/>
      <c r="H334" s="57" t="s">
        <v>111</v>
      </c>
      <c r="I334" s="140" t="s">
        <v>111</v>
      </c>
      <c r="J334" s="93"/>
      <c r="K334" s="90"/>
      <c r="L334" s="90"/>
      <c r="M334" s="318"/>
      <c r="N334" s="318"/>
      <c r="O334" s="102"/>
      <c r="P334" s="314"/>
      <c r="Q334" s="1"/>
    </row>
    <row r="335" spans="1:18" x14ac:dyDescent="0.2">
      <c r="A335" s="94"/>
      <c r="B335" s="56" t="s">
        <v>37</v>
      </c>
      <c r="C335" s="140" t="s">
        <v>111</v>
      </c>
      <c r="D335" s="93">
        <f>D38+D81+D126+D166+D210+D252+D296</f>
        <v>118</v>
      </c>
      <c r="E335" s="90">
        <f>E38+E81+E126+E166+E210+E252+E296</f>
        <v>69</v>
      </c>
      <c r="F335" s="102">
        <f>F38+F81+F126+F166+F210+F252+F296</f>
        <v>49</v>
      </c>
      <c r="G335" s="306"/>
      <c r="H335" s="57" t="s">
        <v>111</v>
      </c>
      <c r="I335" s="140" t="s">
        <v>111</v>
      </c>
      <c r="J335" s="93"/>
      <c r="K335" s="90"/>
      <c r="L335" s="90"/>
      <c r="M335" s="318"/>
      <c r="N335" s="318"/>
      <c r="O335" s="102"/>
      <c r="P335" s="314"/>
      <c r="Q335" s="1"/>
    </row>
    <row r="336" spans="1:18" s="104" customFormat="1" x14ac:dyDescent="0.2">
      <c r="A336" s="98" t="s">
        <v>43</v>
      </c>
      <c r="B336" s="99" t="s">
        <v>85</v>
      </c>
      <c r="C336" s="302"/>
      <c r="D336" s="98"/>
      <c r="E336" s="100"/>
      <c r="F336" s="101"/>
      <c r="G336" s="305"/>
      <c r="H336" s="79"/>
      <c r="I336" s="302"/>
      <c r="J336" s="98"/>
      <c r="K336" s="100"/>
      <c r="L336" s="100"/>
      <c r="M336" s="317"/>
      <c r="N336" s="317"/>
      <c r="O336" s="101"/>
      <c r="P336" s="313"/>
      <c r="Q336" s="103"/>
      <c r="R336" s="3"/>
    </row>
    <row r="337" spans="1:18" ht="25.5" x14ac:dyDescent="0.2">
      <c r="A337" s="94">
        <v>1</v>
      </c>
      <c r="B337" s="186" t="s">
        <v>141</v>
      </c>
      <c r="C337" s="140" t="s">
        <v>111</v>
      </c>
      <c r="D337" s="93">
        <v>1</v>
      </c>
      <c r="E337" s="90">
        <v>1</v>
      </c>
      <c r="F337" s="102"/>
      <c r="G337" s="306"/>
      <c r="H337" s="57" t="s">
        <v>111</v>
      </c>
      <c r="I337" s="140" t="s">
        <v>111</v>
      </c>
      <c r="J337" s="93">
        <v>25</v>
      </c>
      <c r="K337" s="90">
        <f>K40+K83+K128+K168+K212+K254+K298</f>
        <v>15</v>
      </c>
      <c r="L337" s="90">
        <f>L40+L83+L128+L168+L212+L254+L298</f>
        <v>0</v>
      </c>
      <c r="M337" s="318"/>
      <c r="N337" s="318"/>
      <c r="O337" s="102">
        <f>O40+O83+O128+O168+O212+O254+O298</f>
        <v>10</v>
      </c>
      <c r="P337" s="314">
        <f>P40+P83+P128+P168+P212+P254+P298</f>
        <v>0</v>
      </c>
      <c r="Q337" s="1"/>
    </row>
    <row r="338" spans="1:18" x14ac:dyDescent="0.2">
      <c r="A338" s="94">
        <v>2</v>
      </c>
      <c r="B338" s="187" t="s">
        <v>86</v>
      </c>
      <c r="C338" s="140" t="s">
        <v>111</v>
      </c>
      <c r="D338" s="93">
        <v>1</v>
      </c>
      <c r="E338" s="90">
        <v>1</v>
      </c>
      <c r="F338" s="102"/>
      <c r="G338" s="306"/>
      <c r="H338" s="57" t="s">
        <v>111</v>
      </c>
      <c r="I338" s="140" t="s">
        <v>111</v>
      </c>
      <c r="J338" s="93">
        <v>15</v>
      </c>
      <c r="K338" s="90">
        <f>K41+K84+K129+K169+K213+K255+K299</f>
        <v>15</v>
      </c>
      <c r="L338" s="90">
        <f>L41+L84+L129+L169+L213+L255+L299</f>
        <v>0</v>
      </c>
      <c r="M338" s="318"/>
      <c r="N338" s="318"/>
      <c r="O338" s="102">
        <f>O41+O84+O129+O169+O213+O255+O299</f>
        <v>10</v>
      </c>
      <c r="P338" s="314">
        <f>P41+P84+P129+P169+P213+P255+P299</f>
        <v>0</v>
      </c>
      <c r="Q338" s="1"/>
    </row>
    <row r="339" spans="1:18" ht="13.5" thickBot="1" x14ac:dyDescent="0.25">
      <c r="A339" s="107" t="s">
        <v>45</v>
      </c>
      <c r="B339" s="68" t="s">
        <v>49</v>
      </c>
      <c r="C339" s="150"/>
      <c r="D339" s="219">
        <f>SUM(E339:F339)</f>
        <v>32</v>
      </c>
      <c r="E339" s="86">
        <f>E256+E170</f>
        <v>0</v>
      </c>
      <c r="F339" s="108">
        <f>F256+F170</f>
        <v>32</v>
      </c>
      <c r="G339" s="307">
        <v>0</v>
      </c>
      <c r="H339" s="69"/>
      <c r="I339" s="150"/>
      <c r="J339" s="219">
        <v>320</v>
      </c>
      <c r="K339" s="86"/>
      <c r="L339" s="86"/>
      <c r="M339" s="319"/>
      <c r="N339" s="319"/>
      <c r="O339" s="108"/>
      <c r="P339" s="315">
        <f>P170+P256</f>
        <v>960</v>
      </c>
      <c r="Q339" s="1"/>
    </row>
    <row r="340" spans="1:18" x14ac:dyDescent="0.2">
      <c r="C340" s="1"/>
      <c r="D340" s="1">
        <f>D325+D330+D335+D337+D338+D339</f>
        <v>215</v>
      </c>
      <c r="Q340" s="1"/>
    </row>
    <row r="341" spans="1:18" ht="13.5" thickBot="1" x14ac:dyDescent="0.25">
      <c r="A341" s="75"/>
      <c r="B341" s="74"/>
      <c r="C341" s="1"/>
      <c r="Q341" s="1"/>
    </row>
    <row r="342" spans="1:18" x14ac:dyDescent="0.2">
      <c r="A342" s="109" t="s">
        <v>27</v>
      </c>
      <c r="B342" s="110" t="s">
        <v>87</v>
      </c>
      <c r="C342" s="111"/>
      <c r="D342" s="418" t="s">
        <v>88</v>
      </c>
      <c r="E342" s="419"/>
      <c r="F342" s="420" t="s">
        <v>89</v>
      </c>
      <c r="G342" s="419"/>
      <c r="H342" s="75"/>
      <c r="I342" s="112" t="s">
        <v>38</v>
      </c>
      <c r="J342" s="113" t="s">
        <v>90</v>
      </c>
      <c r="K342" s="114"/>
      <c r="L342" s="114"/>
      <c r="M342" s="114"/>
      <c r="N342" s="114"/>
      <c r="O342" s="114"/>
      <c r="P342" s="115"/>
      <c r="Q342" s="75"/>
      <c r="R342" s="153"/>
    </row>
    <row r="343" spans="1:18" x14ac:dyDescent="0.2">
      <c r="A343" s="116"/>
      <c r="B343" s="117" t="s">
        <v>91</v>
      </c>
      <c r="C343" s="1"/>
      <c r="D343" s="118" t="s">
        <v>4</v>
      </c>
      <c r="E343" s="119" t="s">
        <v>92</v>
      </c>
      <c r="F343" s="75" t="s">
        <v>4</v>
      </c>
      <c r="G343" s="106" t="s">
        <v>92</v>
      </c>
      <c r="I343" s="16"/>
      <c r="J343" s="120" t="s">
        <v>93</v>
      </c>
      <c r="K343" s="18"/>
      <c r="L343" s="18"/>
      <c r="M343" s="18"/>
      <c r="N343" s="18"/>
      <c r="O343" s="18"/>
      <c r="P343" s="121" t="s">
        <v>92</v>
      </c>
      <c r="R343" s="154"/>
    </row>
    <row r="344" spans="1:18" ht="13.5" thickBot="1" x14ac:dyDescent="0.25">
      <c r="A344" s="40"/>
      <c r="B344" s="122" t="s">
        <v>94</v>
      </c>
      <c r="C344" s="6"/>
      <c r="D344" s="123">
        <v>215</v>
      </c>
      <c r="E344" s="39">
        <v>100</v>
      </c>
      <c r="F344" s="6">
        <v>5595</v>
      </c>
      <c r="G344" s="39">
        <v>100</v>
      </c>
      <c r="I344" s="16"/>
      <c r="J344" s="124" t="s">
        <v>95</v>
      </c>
      <c r="K344" s="125"/>
      <c r="L344" s="125"/>
      <c r="M344" s="125"/>
      <c r="N344" s="125"/>
      <c r="O344" s="125"/>
      <c r="P344" s="32"/>
      <c r="R344" s="153"/>
    </row>
    <row r="345" spans="1:18" ht="14.25" customHeight="1" thickBot="1" x14ac:dyDescent="0.25">
      <c r="A345" s="126"/>
      <c r="B345" s="127" t="s">
        <v>96</v>
      </c>
      <c r="C345" s="128"/>
      <c r="D345" s="264">
        <v>215</v>
      </c>
      <c r="E345" s="365">
        <f>D345/$D$345</f>
        <v>1</v>
      </c>
      <c r="F345" s="130">
        <v>5595</v>
      </c>
      <c r="G345" s="131">
        <f>F345/$F$345</f>
        <v>1</v>
      </c>
      <c r="I345" s="410" t="s">
        <v>97</v>
      </c>
      <c r="J345" s="411"/>
      <c r="K345" s="411"/>
      <c r="L345" s="411"/>
      <c r="M345" s="213"/>
      <c r="N345" s="213"/>
      <c r="O345" s="213"/>
      <c r="P345" s="58"/>
    </row>
    <row r="346" spans="1:18" ht="14.25" x14ac:dyDescent="0.2">
      <c r="A346" s="132">
        <v>1</v>
      </c>
      <c r="B346" s="133" t="s">
        <v>98</v>
      </c>
      <c r="C346" s="134"/>
      <c r="D346" s="135">
        <f>E325+E330+E335+E337+E338</f>
        <v>109.2</v>
      </c>
      <c r="E346" s="136">
        <f>D346/$D$345</f>
        <v>0.50790697674418606</v>
      </c>
      <c r="F346" s="137">
        <f>J318-P318</f>
        <v>3190</v>
      </c>
      <c r="G346" s="136">
        <f>F346/$F$345</f>
        <v>0.57015192135835568</v>
      </c>
      <c r="I346" s="20">
        <v>1</v>
      </c>
      <c r="J346" s="192" t="s">
        <v>183</v>
      </c>
      <c r="P346" s="32">
        <v>100</v>
      </c>
    </row>
    <row r="347" spans="1:18" ht="14.25" x14ac:dyDescent="0.2">
      <c r="A347" s="138"/>
      <c r="B347" s="139" t="s">
        <v>99</v>
      </c>
      <c r="C347" s="140"/>
      <c r="D347" s="141"/>
      <c r="E347" s="142"/>
      <c r="F347" s="143"/>
      <c r="G347" s="144"/>
      <c r="I347" s="30">
        <v>2</v>
      </c>
      <c r="J347" s="3" t="s">
        <v>100</v>
      </c>
      <c r="P347" s="32"/>
    </row>
    <row r="348" spans="1:18" ht="14.25" x14ac:dyDescent="0.2">
      <c r="A348" s="145">
        <v>2</v>
      </c>
      <c r="B348" s="139" t="s">
        <v>101</v>
      </c>
      <c r="C348" s="140"/>
      <c r="D348" s="94">
        <f>D330</f>
        <v>45</v>
      </c>
      <c r="E348" s="146">
        <f>D348/$D$345</f>
        <v>0.20930232558139536</v>
      </c>
      <c r="F348" s="363">
        <f>F23+F24+F24+F26+F27+F61+F68+F69+F70+F76+F117+F118+F119+F120+F156+F157+F158+F159+F160+F161+F200+F201+F202+F203+F204+F205+F240+F241+F242+F244+F245+F246+F247+F286+F287+F288+F289+F290+F291</f>
        <v>38.4</v>
      </c>
      <c r="G348" s="146">
        <f>F348/$F$345</f>
        <v>6.8632707774798924E-3</v>
      </c>
      <c r="I348" s="30"/>
      <c r="J348" s="3"/>
      <c r="P348" s="32"/>
    </row>
    <row r="349" spans="1:18" ht="14.25" x14ac:dyDescent="0.2">
      <c r="A349" s="138">
        <v>3</v>
      </c>
      <c r="B349" s="139" t="s">
        <v>102</v>
      </c>
      <c r="C349" s="140"/>
      <c r="D349" s="316">
        <f>D25+D26+D27+D28+D69+D70+D118+D119+D120+D121+D122+D157+D158+D159+D160+D161+D162+D201+D202+D203+D204+D205+D206+D241+D242+D243+D244+D245+D246+D247+D248+D287+D288+D289+D290+D291+D292</f>
        <v>135</v>
      </c>
      <c r="E349" s="366">
        <f>E25+E26+E27+E28+E69+E70+E118+E119+E120+E121+E122+E157+E158+E159+E160+E161+E162+E201+E202+E203+E204+E205+E206+E241+E242+E243+E244+E245+E246+E247+E248+E287+E288+E289+E290+E291+E292</f>
        <v>81</v>
      </c>
      <c r="F349" s="364">
        <f>J25+J26+J27+J28+J69+J70+J118+J119+J120+J121+J122+J157+F158+J158+J159+J160+J161+J162+J201+J202+J203+J204+J205+J206+J241+J242+J243+J244+J245+J246+J247+J248+J287+J288+J289+J290+J291+J292</f>
        <v>3375</v>
      </c>
      <c r="G349" s="146">
        <f>F349/$F$345</f>
        <v>0.60321715817694366</v>
      </c>
      <c r="I349" s="30"/>
      <c r="J349" s="431"/>
      <c r="K349" s="432"/>
      <c r="L349" s="432"/>
      <c r="P349" s="32"/>
    </row>
    <row r="350" spans="1:18" ht="14.25" x14ac:dyDescent="0.2">
      <c r="A350" s="138"/>
      <c r="B350" s="139" t="s">
        <v>103</v>
      </c>
      <c r="C350" s="140"/>
      <c r="D350" s="94"/>
      <c r="E350" s="146"/>
      <c r="F350" s="143"/>
      <c r="G350" s="144"/>
      <c r="I350" s="30"/>
      <c r="J350" s="433" t="s">
        <v>184</v>
      </c>
      <c r="K350" s="432"/>
      <c r="L350" s="432"/>
      <c r="P350" s="32"/>
    </row>
    <row r="351" spans="1:18" ht="14.25" x14ac:dyDescent="0.2">
      <c r="A351" s="138">
        <v>4</v>
      </c>
      <c r="B351" s="139" t="s">
        <v>104</v>
      </c>
      <c r="C351" s="140"/>
      <c r="D351" s="94">
        <f>D14+D59+D62+D106+D145+D16+D17+D61+D212+D299</f>
        <v>19</v>
      </c>
      <c r="E351" s="146">
        <f>D351/$D$345</f>
        <v>8.8372093023255813E-2</v>
      </c>
      <c r="F351" s="143">
        <f>J14+J59+J62+J106+J145+J16+J17+J61+J212+J299</f>
        <v>475</v>
      </c>
      <c r="G351" s="146">
        <f>F351/$F$345</f>
        <v>8.4897229669347637E-2</v>
      </c>
      <c r="I351" s="30"/>
      <c r="J351" s="431"/>
      <c r="K351" s="432"/>
      <c r="L351" s="432"/>
      <c r="P351" s="32"/>
    </row>
    <row r="352" spans="1:18" ht="14.25" x14ac:dyDescent="0.2">
      <c r="A352" s="138"/>
      <c r="B352" s="139" t="s">
        <v>105</v>
      </c>
      <c r="C352" s="140"/>
      <c r="D352" s="94"/>
      <c r="E352" s="146"/>
      <c r="F352" s="143"/>
      <c r="G352" s="144"/>
      <c r="I352" s="30"/>
      <c r="J352" s="431"/>
      <c r="K352" s="432"/>
      <c r="L352" s="432"/>
      <c r="P352" s="32"/>
    </row>
    <row r="353" spans="1:19" ht="14.25" x14ac:dyDescent="0.2">
      <c r="A353" s="138">
        <v>5</v>
      </c>
      <c r="B353" s="139" t="s">
        <v>106</v>
      </c>
      <c r="C353" s="140"/>
      <c r="D353" s="94">
        <f>D14+D16+D17+D59+D61+D106+D145+D202+D244+D245+D246+D247+D248+D287+D288+D289+D290+D291+D170+D256+D292</f>
        <v>88</v>
      </c>
      <c r="E353" s="146">
        <f>D353/$D$345</f>
        <v>0.40930232558139534</v>
      </c>
      <c r="F353" s="143">
        <f>J14+J16+J17+J59+J61+J106+J145+J202+J244+J245+J246+J247+J248+J287+J288+J289+J290+J291+P339+J292</f>
        <v>2360</v>
      </c>
      <c r="G353" s="146">
        <f>F353/$F$345</f>
        <v>0.42180518319928506</v>
      </c>
      <c r="I353" s="30"/>
      <c r="J353" s="431"/>
      <c r="K353" s="432"/>
      <c r="L353" s="432"/>
      <c r="P353" s="32"/>
    </row>
    <row r="354" spans="1:19" ht="14.25" x14ac:dyDescent="0.2">
      <c r="A354" s="138">
        <v>6</v>
      </c>
      <c r="B354" s="139" t="s">
        <v>107</v>
      </c>
      <c r="C354" s="140"/>
      <c r="D354" s="94">
        <v>32</v>
      </c>
      <c r="E354" s="146">
        <f>D354/$D$345</f>
        <v>0.14883720930232558</v>
      </c>
      <c r="F354" s="143">
        <v>960</v>
      </c>
      <c r="G354" s="146">
        <f>F354/$F$345</f>
        <v>0.17158176943699732</v>
      </c>
      <c r="I354" s="147"/>
      <c r="J354" s="434"/>
      <c r="K354" s="435"/>
      <c r="L354" s="435"/>
      <c r="M354" s="217"/>
      <c r="N354" s="217"/>
      <c r="O354" s="217"/>
      <c r="P354" s="52"/>
    </row>
    <row r="355" spans="1:19" ht="15" thickBot="1" x14ac:dyDescent="0.25">
      <c r="A355" s="148">
        <v>7</v>
      </c>
      <c r="B355" s="149" t="s">
        <v>108</v>
      </c>
      <c r="C355" s="150"/>
      <c r="D355" s="95"/>
      <c r="E355" s="151"/>
      <c r="F355" s="152">
        <v>60</v>
      </c>
      <c r="G355" s="151">
        <f>F355/$F$345</f>
        <v>1.0723860589812333E-2</v>
      </c>
      <c r="I355" s="429" t="s">
        <v>109</v>
      </c>
      <c r="J355" s="430"/>
      <c r="K355" s="430"/>
      <c r="L355" s="430"/>
      <c r="M355" s="6"/>
      <c r="N355" s="6"/>
      <c r="O355" s="6"/>
      <c r="P355" s="39">
        <v>100</v>
      </c>
    </row>
    <row r="356" spans="1:19" ht="12.75" customHeight="1" x14ac:dyDescent="0.2">
      <c r="B356" s="73" t="s">
        <v>132</v>
      </c>
      <c r="C356" s="428" t="s">
        <v>305</v>
      </c>
      <c r="D356" s="428"/>
      <c r="E356" s="428"/>
      <c r="F356" s="428"/>
      <c r="G356" s="428"/>
      <c r="H356" s="428"/>
      <c r="I356" s="428"/>
      <c r="J356" s="428"/>
      <c r="K356" s="428"/>
      <c r="L356" s="428"/>
      <c r="M356" s="428"/>
      <c r="N356" s="428"/>
      <c r="O356" s="428"/>
      <c r="P356" s="428"/>
      <c r="Q356" s="428"/>
      <c r="R356" s="428"/>
    </row>
    <row r="357" spans="1:19" ht="12.75" customHeight="1" x14ac:dyDescent="0.2">
      <c r="B357" s="73" t="s">
        <v>113</v>
      </c>
      <c r="C357" s="425" t="s">
        <v>223</v>
      </c>
      <c r="D357" s="425"/>
      <c r="E357" s="425"/>
      <c r="F357" s="425"/>
      <c r="G357" s="425"/>
      <c r="H357" s="425"/>
      <c r="I357" s="425"/>
      <c r="J357" s="425"/>
      <c r="K357" s="425"/>
      <c r="L357" s="425"/>
      <c r="M357" s="425"/>
      <c r="N357" s="425"/>
      <c r="O357" s="425"/>
      <c r="P357" s="425"/>
      <c r="Q357" s="425"/>
      <c r="R357" s="425"/>
    </row>
    <row r="358" spans="1:19" ht="57" customHeight="1" x14ac:dyDescent="0.2">
      <c r="A358" s="75"/>
      <c r="B358" s="426" t="s">
        <v>314</v>
      </c>
      <c r="C358" s="427"/>
      <c r="D358" s="427"/>
      <c r="E358" s="427"/>
      <c r="F358" s="427"/>
      <c r="G358" s="427"/>
      <c r="H358" s="427"/>
      <c r="I358" s="427"/>
      <c r="J358" s="427"/>
      <c r="K358" s="427"/>
      <c r="L358" s="427"/>
      <c r="M358" s="427"/>
      <c r="N358" s="427"/>
      <c r="O358" s="427"/>
      <c r="P358" s="427"/>
      <c r="Q358" s="427"/>
      <c r="R358" s="427"/>
    </row>
    <row r="360" spans="1:19" x14ac:dyDescent="0.2">
      <c r="B360" s="155"/>
      <c r="C360" s="15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R360" s="2"/>
    </row>
    <row r="361" spans="1:19" x14ac:dyDescent="0.2">
      <c r="B361" s="437" t="s">
        <v>319</v>
      </c>
      <c r="C361" s="437"/>
      <c r="D361" s="437"/>
      <c r="E361" s="437"/>
      <c r="F361" s="437"/>
      <c r="G361" s="437"/>
      <c r="H361" s="437"/>
      <c r="I361" s="437"/>
      <c r="J361" s="437"/>
      <c r="K361" s="437"/>
      <c r="L361" s="437"/>
      <c r="M361" s="155"/>
      <c r="N361" s="15"/>
      <c r="O361" s="15"/>
      <c r="P361" s="15"/>
      <c r="R361" s="2"/>
    </row>
    <row r="362" spans="1:19" x14ac:dyDescent="0.2">
      <c r="B362" s="155"/>
      <c r="C362" s="155"/>
      <c r="D362" s="155"/>
      <c r="E362" s="155"/>
      <c r="F362" s="155"/>
      <c r="G362" s="155"/>
      <c r="H362" s="155"/>
      <c r="I362" s="155"/>
      <c r="J362" s="155"/>
      <c r="K362" s="155"/>
      <c r="L362" s="155"/>
      <c r="M362" s="155"/>
      <c r="N362" s="15"/>
      <c r="O362" s="15"/>
      <c r="P362" s="15"/>
      <c r="R362" s="2"/>
    </row>
    <row r="363" spans="1:19" x14ac:dyDescent="0.2">
      <c r="B363" s="438" t="s">
        <v>320</v>
      </c>
      <c r="C363" s="438"/>
      <c r="D363" s="438"/>
      <c r="E363" s="438"/>
      <c r="F363" s="438"/>
      <c r="G363" s="438"/>
      <c r="H363" s="438"/>
      <c r="I363" s="438"/>
      <c r="J363" s="438"/>
      <c r="K363" s="438"/>
      <c r="L363" s="438"/>
      <c r="M363" s="155"/>
      <c r="N363" s="370"/>
      <c r="O363" s="370"/>
      <c r="P363" s="15"/>
      <c r="R363" s="2"/>
    </row>
    <row r="364" spans="1:19" ht="13.5" thickBot="1" x14ac:dyDescent="0.25">
      <c r="B364" s="438"/>
      <c r="C364" s="438"/>
      <c r="D364" s="438"/>
      <c r="E364" s="438"/>
      <c r="F364" s="438"/>
      <c r="G364" s="438"/>
      <c r="H364" s="438"/>
      <c r="I364" s="438"/>
      <c r="J364" s="438"/>
      <c r="K364" s="438"/>
      <c r="L364" s="439"/>
      <c r="M364" s="155"/>
      <c r="N364" s="370"/>
      <c r="O364" s="370"/>
      <c r="P364" s="15"/>
      <c r="R364" s="2"/>
    </row>
    <row r="365" spans="1:19" ht="13.5" thickBot="1" x14ac:dyDescent="0.25">
      <c r="B365" s="155"/>
      <c r="C365" s="370"/>
      <c r="D365" s="370"/>
      <c r="E365" s="370"/>
      <c r="F365" s="370"/>
      <c r="G365" s="370"/>
      <c r="H365" s="370"/>
      <c r="I365" s="370"/>
      <c r="J365" s="370"/>
      <c r="K365" s="370"/>
      <c r="L365" s="440" t="s">
        <v>15</v>
      </c>
      <c r="M365" s="441"/>
      <c r="N365" s="441"/>
      <c r="O365" s="441"/>
      <c r="P365" s="442"/>
      <c r="Q365" s="443" t="s">
        <v>218</v>
      </c>
      <c r="R365" s="445" t="s">
        <v>309</v>
      </c>
      <c r="S365" s="445" t="s">
        <v>309</v>
      </c>
    </row>
    <row r="366" spans="1:19" x14ac:dyDescent="0.2">
      <c r="B366" s="371"/>
      <c r="C366" s="372" t="s">
        <v>310</v>
      </c>
      <c r="D366" s="371"/>
      <c r="E366" s="371"/>
      <c r="F366" s="371"/>
      <c r="G366" s="373"/>
      <c r="H366" s="373"/>
      <c r="I366" s="373"/>
      <c r="J366" s="373"/>
      <c r="K366" s="373"/>
      <c r="L366" s="447" t="s">
        <v>20</v>
      </c>
      <c r="M366" s="450" t="s">
        <v>228</v>
      </c>
      <c r="N366" s="450" t="s">
        <v>311</v>
      </c>
      <c r="O366" s="453" t="s">
        <v>224</v>
      </c>
      <c r="P366" s="456" t="s">
        <v>219</v>
      </c>
      <c r="Q366" s="444"/>
      <c r="R366" s="446"/>
      <c r="S366" s="446"/>
    </row>
    <row r="367" spans="1:19" x14ac:dyDescent="0.2">
      <c r="B367" s="458" t="s">
        <v>321</v>
      </c>
      <c r="C367" s="459"/>
      <c r="D367" s="459"/>
      <c r="E367" s="459"/>
      <c r="F367" s="459"/>
      <c r="G367" s="459"/>
      <c r="H367" s="459"/>
      <c r="I367" s="459"/>
      <c r="J367" s="459"/>
      <c r="K367" s="459"/>
      <c r="L367" s="448"/>
      <c r="M367" s="451"/>
      <c r="N367" s="451"/>
      <c r="O367" s="454"/>
      <c r="P367" s="457"/>
      <c r="Q367" s="444"/>
      <c r="R367" s="446"/>
      <c r="S367" s="446"/>
    </row>
    <row r="368" spans="1:19" x14ac:dyDescent="0.2">
      <c r="B368" s="460"/>
      <c r="C368" s="461"/>
      <c r="D368" s="461"/>
      <c r="E368" s="461"/>
      <c r="F368" s="461"/>
      <c r="G368" s="461"/>
      <c r="H368" s="461"/>
      <c r="I368" s="461"/>
      <c r="J368" s="461"/>
      <c r="K368" s="461"/>
      <c r="L368" s="448"/>
      <c r="M368" s="451"/>
      <c r="N368" s="451"/>
      <c r="O368" s="454"/>
      <c r="P368" s="457"/>
      <c r="Q368" s="444"/>
      <c r="R368" s="446"/>
      <c r="S368" s="446"/>
    </row>
    <row r="369" spans="2:19" ht="13.5" thickBot="1" x14ac:dyDescent="0.25">
      <c r="B369" s="460"/>
      <c r="C369" s="461"/>
      <c r="D369" s="461"/>
      <c r="E369" s="461"/>
      <c r="F369" s="461"/>
      <c r="G369" s="461"/>
      <c r="H369" s="461"/>
      <c r="I369" s="461"/>
      <c r="J369" s="461"/>
      <c r="K369" s="461"/>
      <c r="L369" s="449"/>
      <c r="M369" s="452"/>
      <c r="N369" s="452"/>
      <c r="O369" s="455"/>
      <c r="P369" s="457"/>
      <c r="Q369" s="444"/>
      <c r="R369" s="446"/>
      <c r="S369" s="446"/>
    </row>
    <row r="370" spans="2:19" ht="13.5" thickBot="1" x14ac:dyDescent="0.25">
      <c r="B370" s="460"/>
      <c r="C370" s="461"/>
      <c r="D370" s="461"/>
      <c r="E370" s="461"/>
      <c r="F370" s="461"/>
      <c r="G370" s="461"/>
      <c r="H370" s="461"/>
      <c r="I370" s="461"/>
      <c r="J370" s="461"/>
      <c r="K370" s="461"/>
      <c r="L370" s="376">
        <v>10</v>
      </c>
      <c r="M370" s="376"/>
      <c r="N370" s="376"/>
      <c r="O370" s="376">
        <v>30</v>
      </c>
      <c r="P370" s="376">
        <v>15</v>
      </c>
      <c r="Q370" s="377">
        <v>70</v>
      </c>
      <c r="R370" s="380">
        <v>5</v>
      </c>
      <c r="S370" s="380">
        <v>5</v>
      </c>
    </row>
    <row r="371" spans="2:19" ht="13.5" thickBot="1" x14ac:dyDescent="0.25">
      <c r="B371" s="462"/>
      <c r="C371" s="463"/>
      <c r="D371" s="463"/>
      <c r="E371" s="463"/>
      <c r="F371" s="463"/>
      <c r="G371" s="463"/>
      <c r="H371" s="463"/>
      <c r="I371" s="463"/>
      <c r="J371" s="463"/>
      <c r="K371" s="464"/>
      <c r="L371" s="155"/>
      <c r="M371" s="155"/>
      <c r="N371" s="155"/>
      <c r="O371" s="155"/>
      <c r="P371" s="155"/>
      <c r="R371" s="2"/>
    </row>
    <row r="372" spans="2:19" ht="13.5" thickBot="1" x14ac:dyDescent="0.25">
      <c r="B372" s="155"/>
      <c r="C372" s="155"/>
      <c r="D372" s="15"/>
      <c r="E372" s="15"/>
      <c r="F372" s="15"/>
      <c r="G372" s="15"/>
      <c r="H372" s="15"/>
      <c r="I372" s="15"/>
      <c r="J372" s="15"/>
      <c r="K372" s="15"/>
      <c r="L372" s="440" t="s">
        <v>15</v>
      </c>
      <c r="M372" s="441"/>
      <c r="N372" s="441"/>
      <c r="O372" s="441"/>
      <c r="P372" s="442"/>
      <c r="Q372" s="443" t="s">
        <v>218</v>
      </c>
      <c r="R372" s="445" t="s">
        <v>309</v>
      </c>
      <c r="S372" s="445" t="s">
        <v>309</v>
      </c>
    </row>
    <row r="373" spans="2:19" x14ac:dyDescent="0.2">
      <c r="B373" s="371"/>
      <c r="C373" s="372" t="s">
        <v>312</v>
      </c>
      <c r="D373" s="371"/>
      <c r="E373" s="371"/>
      <c r="F373" s="371"/>
      <c r="G373" s="373"/>
      <c r="H373" s="373"/>
      <c r="I373" s="373"/>
      <c r="J373" s="373"/>
      <c r="K373" s="373"/>
      <c r="L373" s="447" t="s">
        <v>20</v>
      </c>
      <c r="M373" s="450" t="s">
        <v>228</v>
      </c>
      <c r="N373" s="450" t="s">
        <v>311</v>
      </c>
      <c r="O373" s="453" t="s">
        <v>224</v>
      </c>
      <c r="P373" s="456" t="s">
        <v>219</v>
      </c>
      <c r="Q373" s="444"/>
      <c r="R373" s="446"/>
      <c r="S373" s="446"/>
    </row>
    <row r="374" spans="2:19" x14ac:dyDescent="0.2">
      <c r="B374" s="458" t="s">
        <v>322</v>
      </c>
      <c r="C374" s="459"/>
      <c r="D374" s="459"/>
      <c r="E374" s="459"/>
      <c r="F374" s="459"/>
      <c r="G374" s="459"/>
      <c r="H374" s="459"/>
      <c r="I374" s="459"/>
      <c r="J374" s="459"/>
      <c r="K374" s="459"/>
      <c r="L374" s="448"/>
      <c r="M374" s="451"/>
      <c r="N374" s="451"/>
      <c r="O374" s="454"/>
      <c r="P374" s="457"/>
      <c r="Q374" s="444"/>
      <c r="R374" s="446"/>
      <c r="S374" s="446"/>
    </row>
    <row r="375" spans="2:19" x14ac:dyDescent="0.2">
      <c r="B375" s="460"/>
      <c r="C375" s="461"/>
      <c r="D375" s="461"/>
      <c r="E375" s="461"/>
      <c r="F375" s="461"/>
      <c r="G375" s="461"/>
      <c r="H375" s="461"/>
      <c r="I375" s="461"/>
      <c r="J375" s="461"/>
      <c r="K375" s="461"/>
      <c r="L375" s="448"/>
      <c r="M375" s="451"/>
      <c r="N375" s="451"/>
      <c r="O375" s="454"/>
      <c r="P375" s="457"/>
      <c r="Q375" s="444"/>
      <c r="R375" s="446"/>
      <c r="S375" s="446"/>
    </row>
    <row r="376" spans="2:19" ht="13.5" thickBot="1" x14ac:dyDescent="0.25">
      <c r="B376" s="460"/>
      <c r="C376" s="461"/>
      <c r="D376" s="461"/>
      <c r="E376" s="461"/>
      <c r="F376" s="461"/>
      <c r="G376" s="461"/>
      <c r="H376" s="461"/>
      <c r="I376" s="461"/>
      <c r="J376" s="461"/>
      <c r="K376" s="461"/>
      <c r="L376" s="449"/>
      <c r="M376" s="452"/>
      <c r="N376" s="452"/>
      <c r="O376" s="455"/>
      <c r="P376" s="457"/>
      <c r="Q376" s="444"/>
      <c r="R376" s="446"/>
      <c r="S376" s="446"/>
    </row>
    <row r="377" spans="2:19" ht="13.5" thickBot="1" x14ac:dyDescent="0.25">
      <c r="B377" s="460"/>
      <c r="C377" s="461"/>
      <c r="D377" s="461"/>
      <c r="E377" s="461"/>
      <c r="F377" s="461"/>
      <c r="G377" s="461"/>
      <c r="H377" s="461"/>
      <c r="I377" s="461"/>
      <c r="J377" s="461"/>
      <c r="K377" s="461"/>
      <c r="L377" s="378">
        <v>10</v>
      </c>
      <c r="M377" s="379"/>
      <c r="N377" s="379"/>
      <c r="O377" s="379">
        <v>15</v>
      </c>
      <c r="P377" s="379"/>
      <c r="Q377" s="379"/>
      <c r="R377" s="380">
        <v>3</v>
      </c>
      <c r="S377" s="380">
        <v>1</v>
      </c>
    </row>
    <row r="378" spans="2:19" ht="13.5" thickBot="1" x14ac:dyDescent="0.25">
      <c r="B378" s="462"/>
      <c r="C378" s="463"/>
      <c r="D378" s="463"/>
      <c r="E378" s="463"/>
      <c r="F378" s="463"/>
      <c r="G378" s="463"/>
      <c r="H378" s="463"/>
      <c r="I378" s="463"/>
      <c r="J378" s="463"/>
      <c r="K378" s="464"/>
      <c r="L378" s="155"/>
      <c r="M378" s="155"/>
      <c r="N378" s="155"/>
      <c r="O378" s="155"/>
      <c r="P378" s="155"/>
      <c r="R378" s="2"/>
    </row>
    <row r="379" spans="2:19" ht="13.5" thickBot="1" x14ac:dyDescent="0.25">
      <c r="B379" s="374"/>
      <c r="C379" s="374"/>
      <c r="D379" s="374"/>
      <c r="E379" s="374"/>
      <c r="F379" s="374"/>
      <c r="G379" s="374"/>
      <c r="H379" s="374"/>
      <c r="I379" s="374"/>
      <c r="J379" s="374"/>
      <c r="K379" s="374"/>
      <c r="L379" s="440" t="s">
        <v>15</v>
      </c>
      <c r="M379" s="441"/>
      <c r="N379" s="441"/>
      <c r="O379" s="441"/>
      <c r="P379" s="442"/>
      <c r="Q379" s="443" t="s">
        <v>218</v>
      </c>
      <c r="R379" s="445" t="s">
        <v>309</v>
      </c>
      <c r="S379" s="445" t="s">
        <v>309</v>
      </c>
    </row>
    <row r="380" spans="2:19" x14ac:dyDescent="0.2">
      <c r="B380" s="371"/>
      <c r="C380" s="372" t="s">
        <v>313</v>
      </c>
      <c r="D380" s="371"/>
      <c r="E380" s="371"/>
      <c r="F380" s="371"/>
      <c r="G380" s="373"/>
      <c r="H380" s="373"/>
      <c r="I380" s="373"/>
      <c r="J380" s="373"/>
      <c r="K380" s="373"/>
      <c r="L380" s="447" t="s">
        <v>20</v>
      </c>
      <c r="M380" s="450" t="s">
        <v>228</v>
      </c>
      <c r="N380" s="450" t="s">
        <v>311</v>
      </c>
      <c r="O380" s="453" t="s">
        <v>224</v>
      </c>
      <c r="P380" s="456" t="s">
        <v>219</v>
      </c>
      <c r="Q380" s="444"/>
      <c r="R380" s="446"/>
      <c r="S380" s="446"/>
    </row>
    <row r="381" spans="2:19" x14ac:dyDescent="0.2">
      <c r="B381" s="465" t="s">
        <v>323</v>
      </c>
      <c r="C381" s="466"/>
      <c r="D381" s="466"/>
      <c r="E381" s="466"/>
      <c r="F381" s="466"/>
      <c r="G381" s="466"/>
      <c r="H381" s="466"/>
      <c r="I381" s="466"/>
      <c r="J381" s="466"/>
      <c r="K381" s="466"/>
      <c r="L381" s="448"/>
      <c r="M381" s="451"/>
      <c r="N381" s="451"/>
      <c r="O381" s="454"/>
      <c r="P381" s="457"/>
      <c r="Q381" s="444"/>
      <c r="R381" s="446"/>
      <c r="S381" s="446"/>
    </row>
    <row r="382" spans="2:19" x14ac:dyDescent="0.2">
      <c r="B382" s="467"/>
      <c r="C382" s="468"/>
      <c r="D382" s="468"/>
      <c r="E382" s="468"/>
      <c r="F382" s="468"/>
      <c r="G382" s="468"/>
      <c r="H382" s="468"/>
      <c r="I382" s="468"/>
      <c r="J382" s="468"/>
      <c r="K382" s="468"/>
      <c r="L382" s="448"/>
      <c r="M382" s="451"/>
      <c r="N382" s="451"/>
      <c r="O382" s="454"/>
      <c r="P382" s="457"/>
      <c r="Q382" s="444"/>
      <c r="R382" s="446"/>
      <c r="S382" s="446"/>
    </row>
    <row r="383" spans="2:19" ht="13.5" thickBot="1" x14ac:dyDescent="0.25">
      <c r="B383" s="467"/>
      <c r="C383" s="468"/>
      <c r="D383" s="468"/>
      <c r="E383" s="468"/>
      <c r="F383" s="468"/>
      <c r="G383" s="468"/>
      <c r="H383" s="468"/>
      <c r="I383" s="468"/>
      <c r="J383" s="468"/>
      <c r="K383" s="468"/>
      <c r="L383" s="449"/>
      <c r="M383" s="452"/>
      <c r="N383" s="452"/>
      <c r="O383" s="455"/>
      <c r="P383" s="457"/>
      <c r="Q383" s="444"/>
      <c r="R383" s="446"/>
      <c r="S383" s="446"/>
    </row>
    <row r="384" spans="2:19" ht="13.5" thickBot="1" x14ac:dyDescent="0.25">
      <c r="B384" s="467"/>
      <c r="C384" s="468"/>
      <c r="D384" s="468"/>
      <c r="E384" s="468"/>
      <c r="F384" s="468"/>
      <c r="G384" s="468"/>
      <c r="H384" s="468"/>
      <c r="I384" s="468"/>
      <c r="J384" s="468"/>
      <c r="K384" s="468"/>
      <c r="L384" s="381">
        <v>10</v>
      </c>
      <c r="M384" s="382"/>
      <c r="N384" s="382"/>
      <c r="O384" s="382">
        <v>35</v>
      </c>
      <c r="P384" s="382">
        <v>15</v>
      </c>
      <c r="Q384" s="379">
        <v>15</v>
      </c>
      <c r="R384" s="383">
        <v>3</v>
      </c>
      <c r="S384" s="383">
        <v>3</v>
      </c>
    </row>
    <row r="385" spans="2:18" x14ac:dyDescent="0.2">
      <c r="B385" s="469"/>
      <c r="C385" s="470"/>
      <c r="D385" s="470"/>
      <c r="E385" s="470"/>
      <c r="F385" s="470"/>
      <c r="G385" s="470"/>
      <c r="H385" s="470"/>
      <c r="I385" s="470"/>
      <c r="J385" s="470"/>
      <c r="K385" s="471"/>
      <c r="L385" s="375"/>
      <c r="M385" s="375"/>
      <c r="N385" s="375"/>
      <c r="O385" s="375"/>
      <c r="P385" s="375"/>
      <c r="R385" s="2"/>
    </row>
  </sheetData>
  <mergeCells count="149">
    <mergeCell ref="S365:S369"/>
    <mergeCell ref="S372:S376"/>
    <mergeCell ref="S379:S383"/>
    <mergeCell ref="L379:P379"/>
    <mergeCell ref="Q379:Q383"/>
    <mergeCell ref="R379:R383"/>
    <mergeCell ref="L380:L383"/>
    <mergeCell ref="M380:M383"/>
    <mergeCell ref="N380:N383"/>
    <mergeCell ref="O380:O383"/>
    <mergeCell ref="P380:P383"/>
    <mergeCell ref="B381:K385"/>
    <mergeCell ref="L372:P372"/>
    <mergeCell ref="Q372:Q376"/>
    <mergeCell ref="R372:R376"/>
    <mergeCell ref="L373:L376"/>
    <mergeCell ref="M373:M376"/>
    <mergeCell ref="N373:N376"/>
    <mergeCell ref="O373:O376"/>
    <mergeCell ref="P373:P376"/>
    <mergeCell ref="B374:K378"/>
    <mergeCell ref="B361:L361"/>
    <mergeCell ref="B363:L364"/>
    <mergeCell ref="L365:P365"/>
    <mergeCell ref="Q365:Q369"/>
    <mergeCell ref="R365:R369"/>
    <mergeCell ref="L366:L369"/>
    <mergeCell ref="M366:M369"/>
    <mergeCell ref="N366:N369"/>
    <mergeCell ref="O366:O369"/>
    <mergeCell ref="P366:P369"/>
    <mergeCell ref="B367:K371"/>
    <mergeCell ref="E99:E103"/>
    <mergeCell ref="F99:F103"/>
    <mergeCell ref="E138:E142"/>
    <mergeCell ref="F138:F142"/>
    <mergeCell ref="K99:O99"/>
    <mergeCell ref="K222:O222"/>
    <mergeCell ref="B218:Q218"/>
    <mergeCell ref="B219:Q219"/>
    <mergeCell ref="A215:B215"/>
    <mergeCell ref="A216:B216"/>
    <mergeCell ref="E222:E226"/>
    <mergeCell ref="P182:P186"/>
    <mergeCell ref="P222:P226"/>
    <mergeCell ref="B136:D136"/>
    <mergeCell ref="B180:D180"/>
    <mergeCell ref="B220:D220"/>
    <mergeCell ref="B217:Q217"/>
    <mergeCell ref="J137:P137"/>
    <mergeCell ref="K138:O138"/>
    <mergeCell ref="K182:O182"/>
    <mergeCell ref="B133:Q133"/>
    <mergeCell ref="B134:Q134"/>
    <mergeCell ref="B135:Q135"/>
    <mergeCell ref="D137:F137"/>
    <mergeCell ref="C357:R357"/>
    <mergeCell ref="B358:R358"/>
    <mergeCell ref="C356:R356"/>
    <mergeCell ref="A262:B262"/>
    <mergeCell ref="B264:Q264"/>
    <mergeCell ref="B265:Q265"/>
    <mergeCell ref="B307:Q307"/>
    <mergeCell ref="P313:P317"/>
    <mergeCell ref="K313:O313"/>
    <mergeCell ref="B266:D266"/>
    <mergeCell ref="K268:O268"/>
    <mergeCell ref="J267:P267"/>
    <mergeCell ref="P268:P272"/>
    <mergeCell ref="I355:L355"/>
    <mergeCell ref="J349:L349"/>
    <mergeCell ref="J350:L350"/>
    <mergeCell ref="J351:L351"/>
    <mergeCell ref="J352:L352"/>
    <mergeCell ref="J353:L353"/>
    <mergeCell ref="J354:L354"/>
    <mergeCell ref="B309:Q309"/>
    <mergeCell ref="B310:H311"/>
    <mergeCell ref="B308:Q308"/>
    <mergeCell ref="B263:Q263"/>
    <mergeCell ref="A301:B301"/>
    <mergeCell ref="A302:B302"/>
    <mergeCell ref="A305:B305"/>
    <mergeCell ref="A306:B306"/>
    <mergeCell ref="D267:F267"/>
    <mergeCell ref="E268:E272"/>
    <mergeCell ref="F268:F272"/>
    <mergeCell ref="A261:B261"/>
    <mergeCell ref="A257:B257"/>
    <mergeCell ref="I345:L345"/>
    <mergeCell ref="D312:F312"/>
    <mergeCell ref="J312:P312"/>
    <mergeCell ref="A319:B319"/>
    <mergeCell ref="A318:B318"/>
    <mergeCell ref="A320:B320"/>
    <mergeCell ref="D342:E342"/>
    <mergeCell ref="F342:G342"/>
    <mergeCell ref="E313:E317"/>
    <mergeCell ref="F313:F317"/>
    <mergeCell ref="A132:B132"/>
    <mergeCell ref="J221:P221"/>
    <mergeCell ref="A172:B172"/>
    <mergeCell ref="A258:B258"/>
    <mergeCell ref="A171:B171"/>
    <mergeCell ref="J181:P181"/>
    <mergeCell ref="B177:Q177"/>
    <mergeCell ref="B178:Q178"/>
    <mergeCell ref="B179:Q179"/>
    <mergeCell ref="D221:F221"/>
    <mergeCell ref="D181:F181"/>
    <mergeCell ref="E182:E186"/>
    <mergeCell ref="F182:F186"/>
    <mergeCell ref="F222:F226"/>
    <mergeCell ref="A44:B44"/>
    <mergeCell ref="A91:B91"/>
    <mergeCell ref="D98:F98"/>
    <mergeCell ref="A87:B87"/>
    <mergeCell ref="B46:Q46"/>
    <mergeCell ref="B47:Q47"/>
    <mergeCell ref="B93:Q93"/>
    <mergeCell ref="B94:Q94"/>
    <mergeCell ref="B95:Q95"/>
    <mergeCell ref="A90:B90"/>
    <mergeCell ref="E52:E56"/>
    <mergeCell ref="F52:F56"/>
    <mergeCell ref="D6:F6"/>
    <mergeCell ref="A43:B43"/>
    <mergeCell ref="J6:P6"/>
    <mergeCell ref="P7:P11"/>
    <mergeCell ref="K7:O7"/>
    <mergeCell ref="E7:E11"/>
    <mergeCell ref="F7:F11"/>
    <mergeCell ref="C49:Q49"/>
    <mergeCell ref="A176:B176"/>
    <mergeCell ref="B50:D50"/>
    <mergeCell ref="B45:Q45"/>
    <mergeCell ref="B92:Q92"/>
    <mergeCell ref="B48:Q48"/>
    <mergeCell ref="A131:B131"/>
    <mergeCell ref="J51:P51"/>
    <mergeCell ref="A86:B86"/>
    <mergeCell ref="P99:P103"/>
    <mergeCell ref="B96:D97"/>
    <mergeCell ref="J98:P98"/>
    <mergeCell ref="D51:F51"/>
    <mergeCell ref="A175:B175"/>
    <mergeCell ref="P52:P56"/>
    <mergeCell ref="K52:O52"/>
    <mergeCell ref="P138:P142"/>
  </mergeCells>
  <phoneticPr fontId="10" type="noConversion"/>
  <printOptions horizontalCentered="1"/>
  <pageMargins left="0.25" right="0.25" top="0.75" bottom="0.75" header="0.3" footer="0.3"/>
  <pageSetup paperSize="9" scale="85" fitToHeight="0" orientation="landscape" r:id="rId1"/>
  <headerFooter alignWithMargins="0">
    <oddFooter>Strona &amp;P z &amp;N</oddFooter>
  </headerFooter>
  <rowBreaks count="16" manualBreakCount="16">
    <brk id="32" max="18" man="1"/>
    <brk id="49" max="18" man="1"/>
    <brk id="74" max="18" man="1"/>
    <brk id="95" max="18" man="1"/>
    <brk id="116" max="18" man="1"/>
    <brk id="135" max="18" man="1"/>
    <brk id="155" max="18" man="1"/>
    <brk id="179" max="18" man="1"/>
    <brk id="199" max="18" man="1"/>
    <brk id="219" max="18" man="1"/>
    <brk id="239" max="18" man="1"/>
    <brk id="265" max="18" man="1"/>
    <brk id="285" max="18" man="1"/>
    <brk id="309" max="18" man="1"/>
    <brk id="340" max="18" man="1"/>
    <brk id="35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9"/>
  <sheetViews>
    <sheetView topLeftCell="A43" workbookViewId="0">
      <selection activeCell="Q59" sqref="Q59"/>
    </sheetView>
  </sheetViews>
  <sheetFormatPr defaultRowHeight="15.75" x14ac:dyDescent="0.25"/>
  <cols>
    <col min="1" max="1" width="17.125" customWidth="1"/>
    <col min="2" max="2" width="3.125" customWidth="1"/>
    <col min="3" max="3" width="28.625" customWidth="1"/>
    <col min="4" max="8" width="6.625" customWidth="1"/>
    <col min="9" max="9" width="1.625" customWidth="1"/>
    <col min="10" max="10" width="1.25" customWidth="1"/>
  </cols>
  <sheetData>
    <row r="1" spans="1:8" ht="19.5" thickBot="1" x14ac:dyDescent="0.35">
      <c r="A1" s="341"/>
      <c r="B1" s="341"/>
      <c r="C1" s="197" t="s">
        <v>293</v>
      </c>
      <c r="D1" s="342"/>
      <c r="E1" s="342"/>
      <c r="F1" s="342"/>
      <c r="G1" s="341"/>
      <c r="H1" s="341"/>
    </row>
    <row r="2" spans="1:8" ht="157.5" x14ac:dyDescent="0.25">
      <c r="A2" s="343" t="s">
        <v>217</v>
      </c>
      <c r="B2" s="344" t="s">
        <v>216</v>
      </c>
      <c r="C2" s="344" t="s">
        <v>186</v>
      </c>
      <c r="D2" s="345" t="s">
        <v>187</v>
      </c>
      <c r="E2" s="345" t="s">
        <v>188</v>
      </c>
      <c r="F2" s="345" t="s">
        <v>189</v>
      </c>
      <c r="G2" s="345" t="s">
        <v>214</v>
      </c>
      <c r="H2" s="346" t="s">
        <v>285</v>
      </c>
    </row>
    <row r="3" spans="1:8" ht="63" x14ac:dyDescent="0.25">
      <c r="A3" s="347" t="s">
        <v>286</v>
      </c>
      <c r="B3" s="212">
        <v>1</v>
      </c>
      <c r="C3" s="205" t="s">
        <v>213</v>
      </c>
      <c r="D3" s="202" t="s">
        <v>81</v>
      </c>
      <c r="E3" s="198"/>
      <c r="F3" s="198"/>
      <c r="G3" s="198"/>
      <c r="H3" s="203" t="s">
        <v>81</v>
      </c>
    </row>
    <row r="4" spans="1:8" ht="20.100000000000001" customHeight="1" x14ac:dyDescent="0.25">
      <c r="A4" s="209" t="s">
        <v>240</v>
      </c>
      <c r="B4" s="338">
        <v>2</v>
      </c>
      <c r="C4" s="340" t="s">
        <v>215</v>
      </c>
      <c r="D4" s="202" t="s">
        <v>81</v>
      </c>
      <c r="E4" s="198"/>
      <c r="F4" s="198"/>
      <c r="G4" s="198"/>
      <c r="H4" s="203" t="s">
        <v>81</v>
      </c>
    </row>
    <row r="5" spans="1:8" ht="20.100000000000001" customHeight="1" x14ac:dyDescent="0.25">
      <c r="A5" s="209" t="s">
        <v>241</v>
      </c>
      <c r="B5" s="212">
        <v>3</v>
      </c>
      <c r="C5" s="340" t="s">
        <v>238</v>
      </c>
      <c r="D5" s="202" t="s">
        <v>81</v>
      </c>
      <c r="E5" s="198"/>
      <c r="F5" s="198"/>
      <c r="G5" s="198"/>
      <c r="H5" s="203" t="s">
        <v>81</v>
      </c>
    </row>
    <row r="6" spans="1:8" ht="20.100000000000001" customHeight="1" x14ac:dyDescent="0.25">
      <c r="A6" s="211" t="s">
        <v>232</v>
      </c>
      <c r="B6" s="338">
        <v>4</v>
      </c>
      <c r="C6" s="339" t="s">
        <v>233</v>
      </c>
      <c r="D6" s="202" t="s">
        <v>81</v>
      </c>
      <c r="E6" s="198"/>
      <c r="F6" s="198"/>
      <c r="G6" s="198"/>
      <c r="H6" s="203" t="s">
        <v>81</v>
      </c>
    </row>
    <row r="7" spans="1:8" ht="20.100000000000001" customHeight="1" x14ac:dyDescent="0.25">
      <c r="A7" s="211" t="s">
        <v>234</v>
      </c>
      <c r="B7" s="338">
        <v>5</v>
      </c>
      <c r="C7" s="339" t="s">
        <v>235</v>
      </c>
      <c r="D7" s="202" t="s">
        <v>81</v>
      </c>
      <c r="E7" s="198"/>
      <c r="F7" s="198"/>
      <c r="G7" s="198"/>
      <c r="H7" s="203" t="s">
        <v>81</v>
      </c>
    </row>
    <row r="8" spans="1:8" ht="20.100000000000001" customHeight="1" x14ac:dyDescent="0.25">
      <c r="A8" s="209" t="s">
        <v>236</v>
      </c>
      <c r="B8" s="338">
        <v>6</v>
      </c>
      <c r="C8" s="205" t="s">
        <v>191</v>
      </c>
      <c r="D8" s="202" t="s">
        <v>81</v>
      </c>
      <c r="E8" s="200"/>
      <c r="F8" s="200"/>
      <c r="G8" s="202"/>
      <c r="H8" s="201"/>
    </row>
    <row r="9" spans="1:8" ht="28.5" customHeight="1" x14ac:dyDescent="0.25">
      <c r="A9" s="209" t="s">
        <v>237</v>
      </c>
      <c r="B9" s="212">
        <v>7</v>
      </c>
      <c r="C9" s="205" t="s">
        <v>287</v>
      </c>
      <c r="D9" s="202" t="s">
        <v>81</v>
      </c>
      <c r="E9" s="200"/>
      <c r="F9" s="200"/>
      <c r="G9" s="202" t="s">
        <v>81</v>
      </c>
      <c r="H9" s="201"/>
    </row>
    <row r="10" spans="1:8" ht="20.100000000000001" customHeight="1" x14ac:dyDescent="0.25">
      <c r="A10" s="209" t="s">
        <v>242</v>
      </c>
      <c r="B10" s="338">
        <v>8</v>
      </c>
      <c r="C10" s="205" t="s">
        <v>192</v>
      </c>
      <c r="D10" s="202" t="s">
        <v>81</v>
      </c>
      <c r="E10" s="200"/>
      <c r="F10" s="200"/>
      <c r="G10" s="200"/>
      <c r="H10" s="201"/>
    </row>
    <row r="11" spans="1:8" ht="39" customHeight="1" x14ac:dyDescent="0.25">
      <c r="A11" s="210" t="s">
        <v>243</v>
      </c>
      <c r="B11" s="212">
        <v>9</v>
      </c>
      <c r="C11" s="205" t="s">
        <v>193</v>
      </c>
      <c r="D11" s="198"/>
      <c r="E11" s="202" t="s">
        <v>81</v>
      </c>
      <c r="F11" s="200"/>
      <c r="G11" s="200"/>
      <c r="H11" s="201"/>
    </row>
    <row r="12" spans="1:8" ht="20.100000000000001" customHeight="1" x14ac:dyDescent="0.25">
      <c r="A12" s="211" t="s">
        <v>244</v>
      </c>
      <c r="B12" s="338">
        <v>10</v>
      </c>
      <c r="C12" s="205" t="s">
        <v>194</v>
      </c>
      <c r="D12" s="198"/>
      <c r="E12" s="202" t="s">
        <v>81</v>
      </c>
      <c r="F12" s="200"/>
      <c r="G12" s="200"/>
      <c r="H12" s="201"/>
    </row>
    <row r="13" spans="1:8" ht="20.100000000000001" customHeight="1" x14ac:dyDescent="0.25">
      <c r="A13" s="211" t="s">
        <v>245</v>
      </c>
      <c r="B13" s="212">
        <v>11</v>
      </c>
      <c r="C13" s="205" t="s">
        <v>0</v>
      </c>
      <c r="D13" s="198"/>
      <c r="E13" s="202" t="s">
        <v>81</v>
      </c>
      <c r="F13" s="200"/>
      <c r="G13" s="200"/>
      <c r="H13" s="201"/>
    </row>
    <row r="14" spans="1:8" ht="20.100000000000001" customHeight="1" x14ac:dyDescent="0.25">
      <c r="A14" s="211" t="s">
        <v>246</v>
      </c>
      <c r="B14" s="338">
        <v>12</v>
      </c>
      <c r="C14" s="205" t="s">
        <v>120</v>
      </c>
      <c r="D14" s="198"/>
      <c r="E14" s="202" t="s">
        <v>81</v>
      </c>
      <c r="F14" s="200"/>
      <c r="G14" s="200"/>
      <c r="H14" s="201"/>
    </row>
    <row r="15" spans="1:8" ht="20.100000000000001" customHeight="1" x14ac:dyDescent="0.25">
      <c r="A15" s="211" t="s">
        <v>247</v>
      </c>
      <c r="B15" s="212">
        <v>13</v>
      </c>
      <c r="C15" s="205" t="s">
        <v>195</v>
      </c>
      <c r="D15" s="198"/>
      <c r="E15" s="202" t="s">
        <v>81</v>
      </c>
      <c r="F15" s="200"/>
      <c r="G15" s="200"/>
      <c r="H15" s="201"/>
    </row>
    <row r="16" spans="1:8" ht="20.100000000000001" customHeight="1" x14ac:dyDescent="0.25">
      <c r="A16" s="211" t="s">
        <v>248</v>
      </c>
      <c r="B16" s="338">
        <v>14</v>
      </c>
      <c r="C16" s="205" t="s">
        <v>137</v>
      </c>
      <c r="D16" s="200"/>
      <c r="E16" s="202" t="s">
        <v>81</v>
      </c>
      <c r="F16" s="200"/>
      <c r="G16" s="200"/>
      <c r="H16" s="201"/>
    </row>
    <row r="17" spans="1:8" ht="20.100000000000001" customHeight="1" x14ac:dyDescent="0.25">
      <c r="A17" s="211" t="s">
        <v>249</v>
      </c>
      <c r="B17" s="212">
        <v>15</v>
      </c>
      <c r="C17" s="205" t="s">
        <v>164</v>
      </c>
      <c r="D17" s="200"/>
      <c r="E17" s="202" t="s">
        <v>81</v>
      </c>
      <c r="F17" s="200"/>
      <c r="G17" s="200"/>
      <c r="H17" s="201"/>
    </row>
    <row r="18" spans="1:8" ht="20.100000000000001" customHeight="1" x14ac:dyDescent="0.25">
      <c r="A18" s="211" t="s">
        <v>250</v>
      </c>
      <c r="B18" s="338">
        <v>16</v>
      </c>
      <c r="C18" s="205" t="s">
        <v>123</v>
      </c>
      <c r="D18" s="200"/>
      <c r="E18" s="202" t="s">
        <v>81</v>
      </c>
      <c r="F18" s="200"/>
      <c r="G18" s="200"/>
      <c r="H18" s="201"/>
    </row>
    <row r="19" spans="1:8" ht="26.25" customHeight="1" x14ac:dyDescent="0.25">
      <c r="A19" s="211" t="s">
        <v>251</v>
      </c>
      <c r="B19" s="212">
        <v>17</v>
      </c>
      <c r="C19" s="205" t="s">
        <v>196</v>
      </c>
      <c r="D19" s="200"/>
      <c r="E19" s="202" t="s">
        <v>81</v>
      </c>
      <c r="F19" s="198"/>
      <c r="G19" s="202" t="s">
        <v>81</v>
      </c>
      <c r="H19" s="201"/>
    </row>
    <row r="20" spans="1:8" ht="20.100000000000001" customHeight="1" x14ac:dyDescent="0.25">
      <c r="A20" s="211" t="s">
        <v>252</v>
      </c>
      <c r="B20" s="338">
        <v>18</v>
      </c>
      <c r="C20" s="205" t="s">
        <v>197</v>
      </c>
      <c r="D20" s="200"/>
      <c r="E20" s="202" t="s">
        <v>81</v>
      </c>
      <c r="F20" s="198"/>
      <c r="G20" s="200"/>
      <c r="H20" s="201"/>
    </row>
    <row r="21" spans="1:8" ht="20.100000000000001" customHeight="1" x14ac:dyDescent="0.25">
      <c r="A21" s="211" t="s">
        <v>253</v>
      </c>
      <c r="B21" s="212">
        <v>19</v>
      </c>
      <c r="C21" s="205" t="s">
        <v>138</v>
      </c>
      <c r="D21" s="200"/>
      <c r="E21" s="200"/>
      <c r="F21" s="202" t="s">
        <v>81</v>
      </c>
      <c r="G21" s="200"/>
      <c r="H21" s="201"/>
    </row>
    <row r="22" spans="1:8" ht="20.100000000000001" customHeight="1" x14ac:dyDescent="0.25">
      <c r="A22" s="211" t="s">
        <v>254</v>
      </c>
      <c r="B22" s="338">
        <v>20</v>
      </c>
      <c r="C22" s="205" t="s">
        <v>140</v>
      </c>
      <c r="D22" s="200"/>
      <c r="E22" s="200"/>
      <c r="F22" s="202" t="s">
        <v>81</v>
      </c>
      <c r="G22" s="200"/>
      <c r="H22" s="201"/>
    </row>
    <row r="23" spans="1:8" ht="20.100000000000001" customHeight="1" x14ac:dyDescent="0.25">
      <c r="A23" s="211" t="s">
        <v>255</v>
      </c>
      <c r="B23" s="212">
        <v>21</v>
      </c>
      <c r="C23" s="205" t="s">
        <v>145</v>
      </c>
      <c r="D23" s="200"/>
      <c r="E23" s="200"/>
      <c r="F23" s="202" t="s">
        <v>81</v>
      </c>
      <c r="G23" s="200"/>
      <c r="H23" s="201"/>
    </row>
    <row r="24" spans="1:8" ht="20.100000000000001" customHeight="1" x14ac:dyDescent="0.25">
      <c r="A24" s="211" t="s">
        <v>256</v>
      </c>
      <c r="B24" s="338">
        <v>22</v>
      </c>
      <c r="C24" s="205" t="s">
        <v>146</v>
      </c>
      <c r="D24" s="200"/>
      <c r="E24" s="200"/>
      <c r="F24" s="202" t="s">
        <v>81</v>
      </c>
      <c r="G24" s="200"/>
      <c r="H24" s="201"/>
    </row>
    <row r="25" spans="1:8" ht="20.100000000000001" customHeight="1" x14ac:dyDescent="0.25">
      <c r="A25" s="211" t="s">
        <v>257</v>
      </c>
      <c r="B25" s="212">
        <v>23</v>
      </c>
      <c r="C25" s="205" t="s">
        <v>154</v>
      </c>
      <c r="D25" s="200"/>
      <c r="E25" s="200"/>
      <c r="F25" s="202" t="s">
        <v>81</v>
      </c>
      <c r="G25" s="200"/>
      <c r="H25" s="201"/>
    </row>
    <row r="26" spans="1:8" ht="20.100000000000001" customHeight="1" x14ac:dyDescent="0.25">
      <c r="A26" s="211" t="s">
        <v>258</v>
      </c>
      <c r="B26" s="338">
        <v>24</v>
      </c>
      <c r="C26" s="205" t="s">
        <v>166</v>
      </c>
      <c r="D26" s="200"/>
      <c r="E26" s="200"/>
      <c r="F26" s="202" t="s">
        <v>81</v>
      </c>
      <c r="G26" s="200"/>
      <c r="H26" s="201"/>
    </row>
    <row r="27" spans="1:8" ht="20.100000000000001" customHeight="1" x14ac:dyDescent="0.25">
      <c r="A27" s="211" t="s">
        <v>259</v>
      </c>
      <c r="B27" s="212">
        <v>25</v>
      </c>
      <c r="C27" s="205" t="s">
        <v>177</v>
      </c>
      <c r="D27" s="200"/>
      <c r="E27" s="200"/>
      <c r="F27" s="202" t="s">
        <v>81</v>
      </c>
      <c r="G27" s="200"/>
      <c r="H27" s="201"/>
    </row>
    <row r="28" spans="1:8" ht="35.25" customHeight="1" x14ac:dyDescent="0.25">
      <c r="A28" s="210" t="s">
        <v>260</v>
      </c>
      <c r="B28" s="338">
        <v>26</v>
      </c>
      <c r="C28" s="205" t="s">
        <v>198</v>
      </c>
      <c r="D28" s="200"/>
      <c r="E28" s="200"/>
      <c r="F28" s="202" t="s">
        <v>81</v>
      </c>
      <c r="G28" s="200"/>
      <c r="H28" s="201"/>
    </row>
    <row r="29" spans="1:8" ht="34.5" customHeight="1" x14ac:dyDescent="0.25">
      <c r="A29" s="210" t="s">
        <v>261</v>
      </c>
      <c r="B29" s="212">
        <v>27</v>
      </c>
      <c r="C29" s="205" t="s">
        <v>199</v>
      </c>
      <c r="D29" s="200"/>
      <c r="E29" s="200"/>
      <c r="F29" s="202" t="s">
        <v>81</v>
      </c>
      <c r="G29" s="200"/>
      <c r="H29" s="201"/>
    </row>
    <row r="30" spans="1:8" ht="33" customHeight="1" x14ac:dyDescent="0.25">
      <c r="A30" s="210" t="s">
        <v>262</v>
      </c>
      <c r="B30" s="338">
        <v>28</v>
      </c>
      <c r="C30" s="205" t="s">
        <v>200</v>
      </c>
      <c r="D30" s="200"/>
      <c r="E30" s="200"/>
      <c r="F30" s="202" t="s">
        <v>81</v>
      </c>
      <c r="G30" s="200"/>
      <c r="H30" s="201"/>
    </row>
    <row r="31" spans="1:8" ht="24.75" customHeight="1" x14ac:dyDescent="0.25">
      <c r="A31" s="211" t="s">
        <v>263</v>
      </c>
      <c r="B31" s="212">
        <v>29</v>
      </c>
      <c r="C31" s="205" t="s">
        <v>156</v>
      </c>
      <c r="D31" s="200"/>
      <c r="E31" s="200"/>
      <c r="F31" s="202" t="s">
        <v>81</v>
      </c>
      <c r="G31" s="202" t="s">
        <v>81</v>
      </c>
      <c r="H31" s="201"/>
    </row>
    <row r="32" spans="1:8" ht="20.100000000000001" customHeight="1" x14ac:dyDescent="0.25">
      <c r="A32" s="211" t="s">
        <v>264</v>
      </c>
      <c r="B32" s="338">
        <v>30</v>
      </c>
      <c r="C32" s="205" t="s">
        <v>157</v>
      </c>
      <c r="D32" s="200"/>
      <c r="E32" s="200"/>
      <c r="F32" s="202" t="s">
        <v>81</v>
      </c>
      <c r="G32" s="200"/>
      <c r="H32" s="201"/>
    </row>
    <row r="33" spans="1:8" ht="20.100000000000001" customHeight="1" x14ac:dyDescent="0.25">
      <c r="A33" s="211" t="s">
        <v>265</v>
      </c>
      <c r="B33" s="212">
        <v>31</v>
      </c>
      <c r="C33" s="205" t="s">
        <v>148</v>
      </c>
      <c r="D33" s="200"/>
      <c r="E33" s="200"/>
      <c r="F33" s="202" t="s">
        <v>81</v>
      </c>
      <c r="G33" s="200"/>
      <c r="H33" s="201"/>
    </row>
    <row r="34" spans="1:8" ht="20.100000000000001" customHeight="1" x14ac:dyDescent="0.25">
      <c r="A34" s="211" t="s">
        <v>266</v>
      </c>
      <c r="B34" s="338">
        <v>32</v>
      </c>
      <c r="C34" s="205" t="s">
        <v>149</v>
      </c>
      <c r="D34" s="200"/>
      <c r="E34" s="200"/>
      <c r="F34" s="202" t="s">
        <v>81</v>
      </c>
      <c r="G34" s="200"/>
      <c r="H34" s="201"/>
    </row>
    <row r="35" spans="1:8" ht="35.25" customHeight="1" x14ac:dyDescent="0.25">
      <c r="A35" s="211" t="s">
        <v>267</v>
      </c>
      <c r="B35" s="212">
        <v>33</v>
      </c>
      <c r="C35" s="205" t="s">
        <v>158</v>
      </c>
      <c r="D35" s="200"/>
      <c r="E35" s="200"/>
      <c r="F35" s="202" t="s">
        <v>81</v>
      </c>
      <c r="G35" s="200"/>
      <c r="H35" s="199"/>
    </row>
    <row r="36" spans="1:8" ht="20.100000000000001" customHeight="1" x14ac:dyDescent="0.25">
      <c r="A36" s="211" t="s">
        <v>268</v>
      </c>
      <c r="B36" s="338">
        <v>34</v>
      </c>
      <c r="C36" s="205" t="s">
        <v>159</v>
      </c>
      <c r="D36" s="200"/>
      <c r="E36" s="200"/>
      <c r="F36" s="202" t="s">
        <v>81</v>
      </c>
      <c r="G36" s="200"/>
      <c r="H36" s="199"/>
    </row>
    <row r="37" spans="1:8" ht="30" customHeight="1" x14ac:dyDescent="0.25">
      <c r="A37" s="211" t="s">
        <v>269</v>
      </c>
      <c r="B37" s="212">
        <v>35</v>
      </c>
      <c r="C37" s="205" t="s">
        <v>169</v>
      </c>
      <c r="D37" s="200"/>
      <c r="E37" s="200"/>
      <c r="F37" s="202" t="s">
        <v>81</v>
      </c>
      <c r="G37" s="200"/>
      <c r="H37" s="199"/>
    </row>
    <row r="38" spans="1:8" ht="20.100000000000001" customHeight="1" x14ac:dyDescent="0.25">
      <c r="A38" s="211" t="s">
        <v>270</v>
      </c>
      <c r="B38" s="338">
        <v>36</v>
      </c>
      <c r="C38" s="205" t="s">
        <v>170</v>
      </c>
      <c r="D38" s="200"/>
      <c r="E38" s="200"/>
      <c r="F38" s="202" t="s">
        <v>81</v>
      </c>
      <c r="G38" s="200"/>
      <c r="H38" s="199"/>
    </row>
    <row r="39" spans="1:8" ht="32.25" customHeight="1" x14ac:dyDescent="0.25">
      <c r="A39" s="211" t="s">
        <v>271</v>
      </c>
      <c r="B39" s="212">
        <v>37</v>
      </c>
      <c r="C39" s="206" t="s">
        <v>288</v>
      </c>
      <c r="D39" s="200"/>
      <c r="E39" s="200"/>
      <c r="F39" s="202" t="s">
        <v>81</v>
      </c>
      <c r="G39" s="200"/>
      <c r="H39" s="203" t="s">
        <v>81</v>
      </c>
    </row>
    <row r="40" spans="1:8" ht="20.100000000000001" customHeight="1" x14ac:dyDescent="0.25">
      <c r="A40" s="211" t="s">
        <v>272</v>
      </c>
      <c r="B40" s="338">
        <v>38</v>
      </c>
      <c r="C40" s="206" t="s">
        <v>201</v>
      </c>
      <c r="D40" s="200"/>
      <c r="E40" s="200"/>
      <c r="F40" s="202" t="s">
        <v>81</v>
      </c>
      <c r="G40" s="200"/>
      <c r="H40" s="203" t="s">
        <v>81</v>
      </c>
    </row>
    <row r="41" spans="1:8" ht="27" customHeight="1" x14ac:dyDescent="0.25">
      <c r="A41" s="211" t="s">
        <v>273</v>
      </c>
      <c r="B41" s="212">
        <v>39</v>
      </c>
      <c r="C41" s="206" t="s">
        <v>202</v>
      </c>
      <c r="D41" s="200"/>
      <c r="E41" s="200"/>
      <c r="F41" s="202" t="s">
        <v>81</v>
      </c>
      <c r="G41" s="200"/>
      <c r="H41" s="203" t="s">
        <v>81</v>
      </c>
    </row>
    <row r="42" spans="1:8" ht="29.25" customHeight="1" x14ac:dyDescent="0.25">
      <c r="A42" s="211" t="s">
        <v>274</v>
      </c>
      <c r="B42" s="338">
        <v>40</v>
      </c>
      <c r="C42" s="206" t="s">
        <v>203</v>
      </c>
      <c r="D42" s="200"/>
      <c r="E42" s="200"/>
      <c r="F42" s="202" t="s">
        <v>81</v>
      </c>
      <c r="G42" s="200"/>
      <c r="H42" s="203" t="s">
        <v>81</v>
      </c>
    </row>
    <row r="43" spans="1:8" ht="46.5" customHeight="1" x14ac:dyDescent="0.25">
      <c r="A43" s="211" t="s">
        <v>275</v>
      </c>
      <c r="B43" s="212">
        <v>41</v>
      </c>
      <c r="C43" s="206" t="s">
        <v>204</v>
      </c>
      <c r="D43" s="200"/>
      <c r="E43" s="200"/>
      <c r="F43" s="202" t="s">
        <v>81</v>
      </c>
      <c r="G43" s="200"/>
      <c r="H43" s="203" t="s">
        <v>81</v>
      </c>
    </row>
    <row r="44" spans="1:8" ht="29.25" customHeight="1" x14ac:dyDescent="0.25">
      <c r="A44" s="211" t="s">
        <v>276</v>
      </c>
      <c r="B44" s="338">
        <v>42</v>
      </c>
      <c r="C44" s="206" t="s">
        <v>205</v>
      </c>
      <c r="D44" s="200"/>
      <c r="E44" s="200"/>
      <c r="F44" s="202" t="s">
        <v>81</v>
      </c>
      <c r="G44" s="200"/>
      <c r="H44" s="203" t="s">
        <v>81</v>
      </c>
    </row>
    <row r="45" spans="1:8" ht="20.100000000000001" customHeight="1" x14ac:dyDescent="0.25">
      <c r="A45" s="211" t="s">
        <v>277</v>
      </c>
      <c r="B45" s="212">
        <v>43</v>
      </c>
      <c r="C45" s="206" t="s">
        <v>206</v>
      </c>
      <c r="D45" s="200"/>
      <c r="E45" s="200"/>
      <c r="F45" s="202" t="s">
        <v>81</v>
      </c>
      <c r="G45" s="200"/>
      <c r="H45" s="203" t="s">
        <v>81</v>
      </c>
    </row>
    <row r="46" spans="1:8" ht="28.5" customHeight="1" x14ac:dyDescent="0.25">
      <c r="A46" s="211" t="s">
        <v>278</v>
      </c>
      <c r="B46" s="338">
        <v>44</v>
      </c>
      <c r="C46" s="206" t="s">
        <v>207</v>
      </c>
      <c r="D46" s="200"/>
      <c r="E46" s="200"/>
      <c r="F46" s="202" t="s">
        <v>81</v>
      </c>
      <c r="G46" s="200"/>
      <c r="H46" s="203" t="s">
        <v>81</v>
      </c>
    </row>
    <row r="47" spans="1:8" ht="33" customHeight="1" x14ac:dyDescent="0.25">
      <c r="A47" s="211" t="s">
        <v>279</v>
      </c>
      <c r="B47" s="212">
        <v>45</v>
      </c>
      <c r="C47" s="206" t="s">
        <v>208</v>
      </c>
      <c r="D47" s="200"/>
      <c r="E47" s="200"/>
      <c r="F47" s="202" t="s">
        <v>81</v>
      </c>
      <c r="G47" s="200"/>
      <c r="H47" s="203" t="s">
        <v>81</v>
      </c>
    </row>
    <row r="48" spans="1:8" ht="33" customHeight="1" x14ac:dyDescent="0.25">
      <c r="A48" s="211" t="s">
        <v>280</v>
      </c>
      <c r="B48" s="338">
        <v>46</v>
      </c>
      <c r="C48" s="206" t="s">
        <v>209</v>
      </c>
      <c r="D48" s="200"/>
      <c r="E48" s="200"/>
      <c r="F48" s="202" t="s">
        <v>81</v>
      </c>
      <c r="G48" s="200"/>
      <c r="H48" s="203" t="s">
        <v>81</v>
      </c>
    </row>
    <row r="49" spans="1:8" ht="20.100000000000001" customHeight="1" x14ac:dyDescent="0.25">
      <c r="A49" s="211" t="s">
        <v>281</v>
      </c>
      <c r="B49" s="212">
        <v>47</v>
      </c>
      <c r="C49" s="206" t="s">
        <v>210</v>
      </c>
      <c r="D49" s="200"/>
      <c r="E49" s="200"/>
      <c r="F49" s="202" t="s">
        <v>81</v>
      </c>
      <c r="G49" s="200"/>
      <c r="H49" s="203" t="s">
        <v>81</v>
      </c>
    </row>
    <row r="50" spans="1:8" ht="34.5" customHeight="1" x14ac:dyDescent="0.25">
      <c r="A50" s="211" t="s">
        <v>282</v>
      </c>
      <c r="B50" s="338">
        <v>48</v>
      </c>
      <c r="C50" s="206" t="s">
        <v>211</v>
      </c>
      <c r="D50" s="200"/>
      <c r="E50" s="200"/>
      <c r="F50" s="202" t="s">
        <v>81</v>
      </c>
      <c r="G50" s="200"/>
      <c r="H50" s="203" t="s">
        <v>81</v>
      </c>
    </row>
    <row r="51" spans="1:8" ht="27.75" customHeight="1" x14ac:dyDescent="0.25">
      <c r="A51" s="211" t="s">
        <v>283</v>
      </c>
      <c r="B51" s="212">
        <v>49</v>
      </c>
      <c r="C51" s="206" t="s">
        <v>212</v>
      </c>
      <c r="D51" s="200"/>
      <c r="E51" s="200"/>
      <c r="F51" s="202" t="s">
        <v>81</v>
      </c>
      <c r="G51" s="200"/>
      <c r="H51" s="203" t="s">
        <v>81</v>
      </c>
    </row>
    <row r="52" spans="1:8" ht="20.100000000000001" customHeight="1" x14ac:dyDescent="0.25">
      <c r="A52" s="211" t="s">
        <v>289</v>
      </c>
      <c r="B52" s="338">
        <v>50</v>
      </c>
      <c r="C52" s="206" t="s">
        <v>290</v>
      </c>
      <c r="D52" s="200"/>
      <c r="E52" s="200"/>
      <c r="F52" s="202" t="s">
        <v>81</v>
      </c>
      <c r="G52" s="200"/>
      <c r="H52" s="203" t="s">
        <v>81</v>
      </c>
    </row>
    <row r="53" spans="1:8" ht="30.75" customHeight="1" x14ac:dyDescent="0.25">
      <c r="A53" s="211" t="s">
        <v>291</v>
      </c>
      <c r="B53" s="212">
        <v>51</v>
      </c>
      <c r="C53" s="206" t="s">
        <v>292</v>
      </c>
      <c r="D53" s="200"/>
      <c r="E53" s="200"/>
      <c r="F53" s="202" t="s">
        <v>81</v>
      </c>
      <c r="G53" s="200"/>
      <c r="H53" s="203" t="s">
        <v>81</v>
      </c>
    </row>
    <row r="54" spans="1:8" ht="30.75" customHeight="1" x14ac:dyDescent="0.25">
      <c r="A54" s="211" t="s">
        <v>294</v>
      </c>
      <c r="B54" s="212">
        <v>52</v>
      </c>
      <c r="C54" s="206" t="s">
        <v>299</v>
      </c>
      <c r="D54" s="200"/>
      <c r="E54" s="200"/>
      <c r="F54" s="202" t="s">
        <v>81</v>
      </c>
      <c r="G54" s="200"/>
      <c r="H54" s="203" t="s">
        <v>81</v>
      </c>
    </row>
    <row r="55" spans="1:8" ht="30.75" customHeight="1" x14ac:dyDescent="0.25">
      <c r="A55" s="211" t="s">
        <v>301</v>
      </c>
      <c r="B55" s="212">
        <v>53</v>
      </c>
      <c r="C55" s="206" t="s">
        <v>300</v>
      </c>
      <c r="D55" s="200"/>
      <c r="E55" s="200"/>
      <c r="F55" s="202" t="s">
        <v>81</v>
      </c>
      <c r="G55" s="200"/>
      <c r="H55" s="203" t="s">
        <v>81</v>
      </c>
    </row>
    <row r="56" spans="1:8" ht="20.100000000000001" customHeight="1" x14ac:dyDescent="0.25">
      <c r="A56" s="211" t="s">
        <v>295</v>
      </c>
      <c r="B56" s="338">
        <v>54</v>
      </c>
      <c r="C56" s="207" t="s">
        <v>181</v>
      </c>
      <c r="D56" s="200"/>
      <c r="E56" s="200"/>
      <c r="F56" s="202" t="s">
        <v>81</v>
      </c>
      <c r="G56" s="200"/>
      <c r="H56" s="203" t="s">
        <v>81</v>
      </c>
    </row>
    <row r="57" spans="1:8" ht="27" customHeight="1" x14ac:dyDescent="0.25">
      <c r="A57" s="211" t="s">
        <v>296</v>
      </c>
      <c r="B57" s="212">
        <v>55</v>
      </c>
      <c r="C57" s="208" t="s">
        <v>302</v>
      </c>
      <c r="D57" s="200"/>
      <c r="E57" s="200"/>
      <c r="F57" s="202" t="s">
        <v>81</v>
      </c>
      <c r="G57" s="200"/>
      <c r="H57" s="203" t="s">
        <v>81</v>
      </c>
    </row>
    <row r="58" spans="1:8" ht="34.5" customHeight="1" thickBot="1" x14ac:dyDescent="0.3">
      <c r="A58" s="348" t="s">
        <v>297</v>
      </c>
      <c r="B58" s="359">
        <v>56</v>
      </c>
      <c r="C58" s="349" t="s">
        <v>303</v>
      </c>
      <c r="D58" s="350"/>
      <c r="E58" s="350"/>
      <c r="F58" s="204" t="s">
        <v>81</v>
      </c>
      <c r="G58" s="351"/>
      <c r="H58" s="352" t="s">
        <v>81</v>
      </c>
    </row>
    <row r="59" spans="1:8" ht="33" customHeight="1" thickBot="1" x14ac:dyDescent="0.3">
      <c r="A59" s="353" t="s">
        <v>298</v>
      </c>
      <c r="B59" s="354">
        <v>57</v>
      </c>
      <c r="C59" s="355" t="s">
        <v>190</v>
      </c>
      <c r="D59" s="356" t="s">
        <v>81</v>
      </c>
      <c r="E59" s="357"/>
      <c r="F59" s="357"/>
      <c r="G59" s="357"/>
      <c r="H59" s="35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5FE6A2BB0D41BD550639028B4892" ma:contentTypeVersion="4" ma:contentTypeDescription="Utwórz nowy dokument." ma:contentTypeScope="" ma:versionID="12a3e1ee61b39551febca0ce369e62a2">
  <xsd:schema xmlns:xsd="http://www.w3.org/2001/XMLSchema" xmlns:xs="http://www.w3.org/2001/XMLSchema" xmlns:p="http://schemas.microsoft.com/office/2006/metadata/properties" xmlns:ns2="9b54b6bc-d050-4f62-93d0-d8d494cbc3d6" targetNamespace="http://schemas.microsoft.com/office/2006/metadata/properties" ma:root="true" ma:fieldsID="419063ad1ee9e4c6ce0f5f483f15fba6" ns2:_="">
    <xsd:import namespace="9b54b6bc-d050-4f62-93d0-d8d494cbc3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4b6bc-d050-4f62-93d0-d8d494cbc3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0AD96B-960B-43B2-861F-935CE8B1D317}"/>
</file>

<file path=customXml/itemProps2.xml><?xml version="1.0" encoding="utf-8"?>
<ds:datastoreItem xmlns:ds="http://schemas.openxmlformats.org/officeDocument/2006/customXml" ds:itemID="{F469CB57-54CF-46B7-BFD1-B8AD417AF5FE}"/>
</file>

<file path=customXml/itemProps3.xml><?xml version="1.0" encoding="utf-8"?>
<ds:datastoreItem xmlns:ds="http://schemas.openxmlformats.org/officeDocument/2006/customXml" ds:itemID="{7AEE4F40-1928-42B7-B8A4-D68CE2C0DA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PLAN Budownictwo</vt:lpstr>
      <vt:lpstr>ZP</vt:lpstr>
      <vt:lpstr>'PLAN Budownictwo'!Obszar_wydruku</vt:lpstr>
      <vt:lpstr>'PLAN Budownictwo'!Tytuły_wydruku</vt:lpstr>
    </vt:vector>
  </TitlesOfParts>
  <Company>UWM-WGiGP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Wiśniewski</dc:creator>
  <cp:lastModifiedBy>andrzej.borusiewicz@mans.edu.pl</cp:lastModifiedBy>
  <cp:lastPrinted>2023-06-07T10:35:24Z</cp:lastPrinted>
  <dcterms:created xsi:type="dcterms:W3CDTF">2011-01-21T15:27:40Z</dcterms:created>
  <dcterms:modified xsi:type="dcterms:W3CDTF">2023-06-07T11:34:24Z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0x010100B4865FE6A2BB0D41BD550639028B4892</vt:lpwstr>
  </property>
</Properties>
</file>