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cztawsaedu-my.sharepoint.com/personal/ab105_lomza_mans_edu_pl/Documents/Pulpit/Pulpit AKTUALNE/PLANY 2024 SEMESTR ZIMOWY/Programy studiów 2023/"/>
    </mc:Choice>
  </mc:AlternateContent>
  <xr:revisionPtr revIDLastSave="45" documentId="13_ncr:1_{7AFDFB35-829F-40B4-9E11-24ABF9AB2999}" xr6:coauthVersionLast="47" xr6:coauthVersionMax="47" xr10:uidLastSave="{B5CEA3C8-3C81-4FC0-9A98-67DD1734BBE6}"/>
  <bookViews>
    <workbookView xWindow="-38510" yWindow="-110" windowWidth="38620" windowHeight="21100" tabRatio="940" xr2:uid="{00000000-000D-0000-FFFF-FFFF00000000}"/>
  </bookViews>
  <sheets>
    <sheet name="PLAN Budownictwo" sheetId="27" r:id="rId1"/>
  </sheets>
  <definedNames>
    <definedName name="_xlnm.Print_Area" localSheetId="0">'PLAN Budownictwo'!$A$1:$R$374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0" i="27" l="1"/>
  <c r="D57" i="27" l="1"/>
  <c r="O246" i="27"/>
  <c r="O234" i="27"/>
  <c r="P242" i="27"/>
  <c r="D331" i="27"/>
  <c r="E331" i="27" s="1"/>
  <c r="G277" i="27"/>
  <c r="G285" i="27" s="1"/>
  <c r="G289" i="27" s="1"/>
  <c r="G235" i="27"/>
  <c r="G243" i="27" s="1"/>
  <c r="G195" i="27"/>
  <c r="G115" i="27"/>
  <c r="G153" i="27"/>
  <c r="G74" i="27"/>
  <c r="G67" i="27"/>
  <c r="G59" i="27"/>
  <c r="E35" i="27"/>
  <c r="E18" i="27"/>
  <c r="E29" i="27"/>
  <c r="G27" i="27"/>
  <c r="G16" i="27"/>
  <c r="L152" i="27"/>
  <c r="M152" i="27"/>
  <c r="M160" i="27" s="1"/>
  <c r="N152" i="27"/>
  <c r="N160" i="27" s="1"/>
  <c r="O152" i="27"/>
  <c r="P152" i="27"/>
  <c r="E186" i="27"/>
  <c r="E155" i="27"/>
  <c r="E61" i="27"/>
  <c r="E69" i="27"/>
  <c r="E82" i="27" s="1"/>
  <c r="J22" i="27"/>
  <c r="J21" i="27"/>
  <c r="J23" i="27"/>
  <c r="J24" i="27"/>
  <c r="J25" i="27"/>
  <c r="J20" i="27"/>
  <c r="J13" i="27"/>
  <c r="J14" i="27"/>
  <c r="J12" i="27"/>
  <c r="D111" i="27"/>
  <c r="D109" i="27"/>
  <c r="P321" i="27"/>
  <c r="P276" i="27"/>
  <c r="P284" i="27" s="1"/>
  <c r="K73" i="27"/>
  <c r="K66" i="27"/>
  <c r="K58" i="27"/>
  <c r="K26" i="27"/>
  <c r="K15" i="27"/>
  <c r="K40" i="27" s="1"/>
  <c r="K276" i="27"/>
  <c r="K284" i="27" s="1"/>
  <c r="K288" i="27" s="1"/>
  <c r="D23" i="27"/>
  <c r="J64" i="27"/>
  <c r="J146" i="27"/>
  <c r="J282" i="27"/>
  <c r="J157" i="27"/>
  <c r="O276" i="27"/>
  <c r="O284" i="27" s="1"/>
  <c r="O288" i="27" s="1"/>
  <c r="L276" i="27"/>
  <c r="L284" i="27" s="1"/>
  <c r="L288" i="27" s="1"/>
  <c r="M276" i="27"/>
  <c r="M284" i="27" s="1"/>
  <c r="M288" i="27" s="1"/>
  <c r="N276" i="27"/>
  <c r="N284" i="27" s="1"/>
  <c r="N288" i="27" s="1"/>
  <c r="L234" i="27"/>
  <c r="L242" i="27" s="1"/>
  <c r="M234" i="27"/>
  <c r="M242" i="27" s="1"/>
  <c r="N234" i="27"/>
  <c r="N242" i="27" s="1"/>
  <c r="O242" i="27"/>
  <c r="P234" i="27"/>
  <c r="L194" i="27"/>
  <c r="M194" i="27"/>
  <c r="N194" i="27"/>
  <c r="O194" i="27"/>
  <c r="L183" i="27"/>
  <c r="M183" i="27"/>
  <c r="N183" i="27"/>
  <c r="O183" i="27"/>
  <c r="L114" i="27"/>
  <c r="M114" i="27"/>
  <c r="N114" i="27"/>
  <c r="O114" i="27"/>
  <c r="P114" i="27"/>
  <c r="L104" i="27"/>
  <c r="M104" i="27"/>
  <c r="N104" i="27"/>
  <c r="O104" i="27"/>
  <c r="P104" i="27"/>
  <c r="L73" i="27"/>
  <c r="M73" i="27"/>
  <c r="N73" i="27"/>
  <c r="O73" i="27"/>
  <c r="P73" i="27"/>
  <c r="L66" i="27"/>
  <c r="M66" i="27"/>
  <c r="N66" i="27"/>
  <c r="O66" i="27"/>
  <c r="P66" i="27"/>
  <c r="L58" i="27"/>
  <c r="M58" i="27"/>
  <c r="N58" i="27"/>
  <c r="O58" i="27"/>
  <c r="P58" i="27"/>
  <c r="L26" i="27"/>
  <c r="M26" i="27"/>
  <c r="N26" i="27"/>
  <c r="O26" i="27"/>
  <c r="P26" i="27"/>
  <c r="L15" i="27"/>
  <c r="M15" i="27"/>
  <c r="N15" i="27"/>
  <c r="O15" i="27"/>
  <c r="P15" i="27"/>
  <c r="F330" i="27"/>
  <c r="F321" i="27"/>
  <c r="D321" i="27" s="1"/>
  <c r="P320" i="27"/>
  <c r="O320" i="27"/>
  <c r="K320" i="27"/>
  <c r="P319" i="27"/>
  <c r="O319" i="27"/>
  <c r="K319" i="27"/>
  <c r="D311" i="27"/>
  <c r="F279" i="27"/>
  <c r="E279" i="27"/>
  <c r="J275" i="27"/>
  <c r="J274" i="27"/>
  <c r="D274" i="27"/>
  <c r="J273" i="27"/>
  <c r="D273" i="27"/>
  <c r="J272" i="27"/>
  <c r="D272" i="27"/>
  <c r="J271" i="27"/>
  <c r="D271" i="27"/>
  <c r="J270" i="27"/>
  <c r="F268" i="27"/>
  <c r="E268" i="27"/>
  <c r="D268" i="27"/>
  <c r="F262" i="27"/>
  <c r="E262" i="27"/>
  <c r="D262" i="27"/>
  <c r="F237" i="27"/>
  <c r="E237" i="27"/>
  <c r="K234" i="27"/>
  <c r="K242" i="27" s="1"/>
  <c r="J233" i="27"/>
  <c r="D233" i="27"/>
  <c r="J232" i="27"/>
  <c r="J231" i="27"/>
  <c r="J230" i="27"/>
  <c r="J229" i="27"/>
  <c r="J228" i="27"/>
  <c r="D228" i="27"/>
  <c r="J227" i="27"/>
  <c r="D227" i="27"/>
  <c r="J226" i="27"/>
  <c r="D226" i="27"/>
  <c r="F224" i="27"/>
  <c r="E224" i="27"/>
  <c r="D224" i="27"/>
  <c r="F218" i="27"/>
  <c r="E218" i="27"/>
  <c r="D218" i="27"/>
  <c r="F197" i="27"/>
  <c r="E197" i="27"/>
  <c r="P194" i="27"/>
  <c r="K194" i="27"/>
  <c r="J193" i="27"/>
  <c r="J192" i="27"/>
  <c r="D192" i="27"/>
  <c r="J191" i="27"/>
  <c r="D191" i="27"/>
  <c r="J190" i="27"/>
  <c r="D190" i="27"/>
  <c r="J189" i="27"/>
  <c r="D196" i="27"/>
  <c r="J188" i="27"/>
  <c r="D188" i="27"/>
  <c r="F186" i="27"/>
  <c r="G184" i="27"/>
  <c r="G203" i="27" s="1"/>
  <c r="P183" i="27"/>
  <c r="K183" i="27"/>
  <c r="J182" i="27"/>
  <c r="J183" i="27" s="1"/>
  <c r="D182" i="27"/>
  <c r="D186" i="27" s="1"/>
  <c r="F180" i="27"/>
  <c r="E180" i="27"/>
  <c r="D180" i="27"/>
  <c r="D179" i="27"/>
  <c r="F155" i="27"/>
  <c r="K152" i="27"/>
  <c r="J151" i="27"/>
  <c r="J150" i="27"/>
  <c r="J149" i="27"/>
  <c r="J148" i="27"/>
  <c r="J147" i="27"/>
  <c r="F144" i="27"/>
  <c r="E144" i="27"/>
  <c r="D144" i="27"/>
  <c r="F138" i="27"/>
  <c r="E138" i="27"/>
  <c r="G136" i="27"/>
  <c r="G161" i="27" s="1"/>
  <c r="P135" i="27"/>
  <c r="O135" i="27"/>
  <c r="L135" i="27"/>
  <c r="K135" i="27"/>
  <c r="K160" i="27" s="1"/>
  <c r="J134" i="27"/>
  <c r="J135" i="27" s="1"/>
  <c r="D134" i="27"/>
  <c r="D138" i="27" s="1"/>
  <c r="F117" i="27"/>
  <c r="E117" i="27"/>
  <c r="K114" i="27"/>
  <c r="J113" i="27"/>
  <c r="D113" i="27"/>
  <c r="J112" i="27"/>
  <c r="D112" i="27"/>
  <c r="J111" i="27"/>
  <c r="J110" i="27"/>
  <c r="D110" i="27"/>
  <c r="J109" i="27"/>
  <c r="F107" i="27"/>
  <c r="E107" i="27"/>
  <c r="G105" i="27"/>
  <c r="K104" i="27"/>
  <c r="J103" i="27"/>
  <c r="J104" i="27" s="1"/>
  <c r="D103" i="27"/>
  <c r="D107" i="27" s="1"/>
  <c r="F101" i="27"/>
  <c r="E101" i="27"/>
  <c r="G99" i="27"/>
  <c r="P98" i="27"/>
  <c r="O98" i="27"/>
  <c r="L98" i="27"/>
  <c r="K98" i="27"/>
  <c r="J97" i="27"/>
  <c r="J98" i="27" s="1"/>
  <c r="D97" i="27"/>
  <c r="D101" i="27" s="1"/>
  <c r="F76" i="27"/>
  <c r="E76" i="27"/>
  <c r="D76" i="27"/>
  <c r="J72" i="27"/>
  <c r="J71" i="27"/>
  <c r="F69" i="27"/>
  <c r="J65" i="27"/>
  <c r="D65" i="27"/>
  <c r="J63" i="27"/>
  <c r="D63" i="27"/>
  <c r="D69" i="27" s="1"/>
  <c r="F61" i="27"/>
  <c r="J57" i="27"/>
  <c r="J56" i="27"/>
  <c r="D56" i="27"/>
  <c r="J55" i="27"/>
  <c r="D55" i="27"/>
  <c r="F35" i="27"/>
  <c r="D35" i="27"/>
  <c r="J31" i="27"/>
  <c r="J32" i="27" s="1"/>
  <c r="F29" i="27"/>
  <c r="D25" i="27"/>
  <c r="D24" i="27"/>
  <c r="D22" i="27"/>
  <c r="D21" i="27"/>
  <c r="F18" i="27"/>
  <c r="D12" i="27"/>
  <c r="D18" i="27" s="1"/>
  <c r="E327" i="27"/>
  <c r="E336" i="27"/>
  <c r="N202" i="27" l="1"/>
  <c r="N246" i="27" s="1"/>
  <c r="P160" i="27"/>
  <c r="P161" i="27" s="1"/>
  <c r="P40" i="27"/>
  <c r="E41" i="27"/>
  <c r="F82" i="27"/>
  <c r="J73" i="27"/>
  <c r="O81" i="27"/>
  <c r="G305" i="27"/>
  <c r="L122" i="27"/>
  <c r="L160" i="27"/>
  <c r="O40" i="27"/>
  <c r="N122" i="27"/>
  <c r="N164" i="27" s="1"/>
  <c r="F203" i="27"/>
  <c r="O122" i="27"/>
  <c r="N81" i="27"/>
  <c r="K81" i="27"/>
  <c r="K85" i="27" s="1"/>
  <c r="J234" i="27"/>
  <c r="J242" i="27" s="1"/>
  <c r="F41" i="27"/>
  <c r="D17" i="27"/>
  <c r="F123" i="27"/>
  <c r="F335" i="27"/>
  <c r="E161" i="27"/>
  <c r="D278" i="27"/>
  <c r="E307" i="27"/>
  <c r="O309" i="27"/>
  <c r="P304" i="27"/>
  <c r="E312" i="27"/>
  <c r="J276" i="27"/>
  <c r="J284" i="27" s="1"/>
  <c r="J288" i="27" s="1"/>
  <c r="N304" i="27"/>
  <c r="D197" i="27"/>
  <c r="D203" i="27" s="1"/>
  <c r="P202" i="27"/>
  <c r="F317" i="27"/>
  <c r="J243" i="27"/>
  <c r="L304" i="27"/>
  <c r="G82" i="27"/>
  <c r="P309" i="27"/>
  <c r="M202" i="27"/>
  <c r="M246" i="27" s="1"/>
  <c r="J15" i="27"/>
  <c r="O160" i="27"/>
  <c r="L81" i="27"/>
  <c r="J114" i="27"/>
  <c r="J122" i="27" s="1"/>
  <c r="J152" i="27"/>
  <c r="J160" i="27" s="1"/>
  <c r="G310" i="27"/>
  <c r="P288" i="27"/>
  <c r="P285" i="27"/>
  <c r="F161" i="27"/>
  <c r="E123" i="27"/>
  <c r="O202" i="27"/>
  <c r="G123" i="27"/>
  <c r="G165" i="27" s="1"/>
  <c r="E243" i="27"/>
  <c r="E86" i="27"/>
  <c r="D333" i="27"/>
  <c r="E333" i="27" s="1"/>
  <c r="J58" i="27"/>
  <c r="K202" i="27"/>
  <c r="K246" i="27" s="1"/>
  <c r="F285" i="27"/>
  <c r="F289" i="27" s="1"/>
  <c r="M309" i="27"/>
  <c r="D155" i="27"/>
  <c r="D161" i="27" s="1"/>
  <c r="D236" i="27"/>
  <c r="D117" i="27"/>
  <c r="D123" i="27" s="1"/>
  <c r="N40" i="27"/>
  <c r="G41" i="27"/>
  <c r="L309" i="27"/>
  <c r="F307" i="27"/>
  <c r="E317" i="27"/>
  <c r="E285" i="27"/>
  <c r="E289" i="27" s="1"/>
  <c r="P81" i="27"/>
  <c r="P82" i="27" s="1"/>
  <c r="M122" i="27"/>
  <c r="M164" i="27" s="1"/>
  <c r="J26" i="27"/>
  <c r="D279" i="27"/>
  <c r="D285" i="27" s="1"/>
  <c r="D289" i="27" s="1"/>
  <c r="P122" i="27"/>
  <c r="P123" i="27" s="1"/>
  <c r="N309" i="27"/>
  <c r="L314" i="27"/>
  <c r="D29" i="27"/>
  <c r="D41" i="27" s="1"/>
  <c r="F333" i="27"/>
  <c r="G247" i="27"/>
  <c r="D100" i="27"/>
  <c r="F312" i="27"/>
  <c r="J66" i="27"/>
  <c r="K314" i="27"/>
  <c r="E203" i="27"/>
  <c r="D237" i="27"/>
  <c r="D243" i="27" s="1"/>
  <c r="M304" i="27"/>
  <c r="J194" i="27"/>
  <c r="J202" i="27" s="1"/>
  <c r="L202" i="27"/>
  <c r="L246" i="27" s="1"/>
  <c r="N314" i="27"/>
  <c r="O314" i="27"/>
  <c r="M314" i="27"/>
  <c r="P243" i="27"/>
  <c r="G315" i="27"/>
  <c r="D335" i="27"/>
  <c r="E335" i="27" s="1"/>
  <c r="J285" i="27"/>
  <c r="D60" i="27"/>
  <c r="K122" i="27"/>
  <c r="L40" i="27"/>
  <c r="K309" i="27"/>
  <c r="F243" i="27"/>
  <c r="F247" i="27" s="1"/>
  <c r="K304" i="27"/>
  <c r="D137" i="27"/>
  <c r="D61" i="27"/>
  <c r="O304" i="27"/>
  <c r="P314" i="27"/>
  <c r="M81" i="27"/>
  <c r="M40" i="27"/>
  <c r="F86" i="27" l="1"/>
  <c r="P203" i="27"/>
  <c r="P246" i="27"/>
  <c r="L164" i="27"/>
  <c r="J161" i="27"/>
  <c r="O85" i="27"/>
  <c r="J304" i="27"/>
  <c r="N85" i="27"/>
  <c r="N300" i="27" s="1"/>
  <c r="E247" i="27"/>
  <c r="J82" i="27"/>
  <c r="J246" i="27"/>
  <c r="J164" i="27"/>
  <c r="P164" i="27"/>
  <c r="J40" i="27"/>
  <c r="D247" i="27"/>
  <c r="L85" i="27"/>
  <c r="L300" i="27" s="1"/>
  <c r="O164" i="27"/>
  <c r="E165" i="27"/>
  <c r="F165" i="27"/>
  <c r="D328" i="27"/>
  <c r="E328" i="27" s="1"/>
  <c r="P85" i="27"/>
  <c r="J81" i="27"/>
  <c r="M85" i="27"/>
  <c r="M300" i="27" s="1"/>
  <c r="D317" i="27"/>
  <c r="G86" i="27"/>
  <c r="G301" i="27" s="1"/>
  <c r="J309" i="27"/>
  <c r="D312" i="27"/>
  <c r="D330" i="27" s="1"/>
  <c r="E330" i="27" s="1"/>
  <c r="D306" i="27"/>
  <c r="J203" i="27"/>
  <c r="D165" i="27"/>
  <c r="J314" i="27"/>
  <c r="K164" i="27"/>
  <c r="K300" i="27" s="1"/>
  <c r="J123" i="27"/>
  <c r="D316" i="27"/>
  <c r="D307" i="27"/>
  <c r="D82" i="27"/>
  <c r="D86" i="27" s="1"/>
  <c r="D301" i="27" s="1"/>
  <c r="J41" i="27"/>
  <c r="F301" i="27" l="1"/>
  <c r="O300" i="27"/>
  <c r="Q301" i="27" s="1"/>
  <c r="J85" i="27"/>
  <c r="J300" i="27" s="1"/>
  <c r="Q302" i="27"/>
  <c r="E301" i="27"/>
  <c r="P300" i="27"/>
  <c r="F327" i="27"/>
  <c r="G327" i="27" s="1"/>
  <c r="Q300" i="27" l="1"/>
  <c r="F328" i="27"/>
  <c r="G328" i="27" s="1"/>
  <c r="G333" i="27"/>
  <c r="G330" i="27"/>
  <c r="G335" i="27"/>
  <c r="G332" i="27"/>
  <c r="G336" i="27"/>
</calcChain>
</file>

<file path=xl/sharedStrings.xml><?xml version="1.0" encoding="utf-8"?>
<sst xmlns="http://schemas.openxmlformats.org/spreadsheetml/2006/main" count="819" uniqueCount="183">
  <si>
    <t>Fizyka</t>
  </si>
  <si>
    <t>Rok studiów I, semestr 1</t>
  </si>
  <si>
    <t>Lp.</t>
  </si>
  <si>
    <t>Liczba punktów ECTS</t>
  </si>
  <si>
    <t>Liczba</t>
  </si>
  <si>
    <t xml:space="preserve">Forma </t>
  </si>
  <si>
    <t xml:space="preserve">Status </t>
  </si>
  <si>
    <t>Liczba godzin dydaktycznych</t>
  </si>
  <si>
    <t>Rodzaj</t>
  </si>
  <si>
    <t>Nazwa modułu/</t>
  </si>
  <si>
    <t>Semestr</t>
  </si>
  <si>
    <t>ogółem</t>
  </si>
  <si>
    <t>punktów</t>
  </si>
  <si>
    <t>zaliczenia</t>
  </si>
  <si>
    <t>przedmiotu:</t>
  </si>
  <si>
    <t>w tym: zajęcia zorganizowane</t>
  </si>
  <si>
    <t>zajęć</t>
  </si>
  <si>
    <t>przedmiotu</t>
  </si>
  <si>
    <t xml:space="preserve">ECTS </t>
  </si>
  <si>
    <t>obligatoryjny</t>
  </si>
  <si>
    <t>wykłady</t>
  </si>
  <si>
    <t>[A, P, CT,</t>
  </si>
  <si>
    <t>za zajęcia</t>
  </si>
  <si>
    <t>lub</t>
  </si>
  <si>
    <t>Pr, PD]***</t>
  </si>
  <si>
    <t>praktyczne</t>
  </si>
  <si>
    <t>Grupa treści</t>
  </si>
  <si>
    <t>I</t>
  </si>
  <si>
    <t>Wymagania ogólne</t>
  </si>
  <si>
    <t>z</t>
  </si>
  <si>
    <t>o</t>
  </si>
  <si>
    <t>A</t>
  </si>
  <si>
    <t>D</t>
  </si>
  <si>
    <t>P</t>
  </si>
  <si>
    <t>Liczba godzin ogółem</t>
  </si>
  <si>
    <t>Liczba pkt ECTS (zajęcia praktyczne)</t>
  </si>
  <si>
    <t>Liczba pkt ECTS (przedmioty fakultatywne)</t>
  </si>
  <si>
    <t>Liczba pkt ECTS (ogółem)</t>
  </si>
  <si>
    <t>II</t>
  </si>
  <si>
    <t>Podstawowych</t>
  </si>
  <si>
    <t>e</t>
  </si>
  <si>
    <t>III</t>
  </si>
  <si>
    <t>Kierunkowych</t>
  </si>
  <si>
    <t>IV</t>
  </si>
  <si>
    <t>f</t>
  </si>
  <si>
    <t>V</t>
  </si>
  <si>
    <t>VI</t>
  </si>
  <si>
    <t xml:space="preserve">Inne wymagania </t>
  </si>
  <si>
    <t>VII</t>
  </si>
  <si>
    <t>Praktyka</t>
  </si>
  <si>
    <t>Liczba godzin w semestrze 1</t>
  </si>
  <si>
    <t>Liczba pkt ECTS w semestrze 1</t>
  </si>
  <si>
    <t>*** - rodzaj zajęć: A - zajęcia audytoryjne, seminaria; P - zajęcia o charakterze praktycznym (laboratoria, projekty, inne) CT - ćwiczenia terenowe; Pr - praktyka; PD -  praca dyplomowa</t>
  </si>
  <si>
    <t>Rok studiów I, semestr 2</t>
  </si>
  <si>
    <t>Liczba godzin w semestrze 2</t>
  </si>
  <si>
    <t>Liczba pkt ECTS w semestrze 2</t>
  </si>
  <si>
    <t>Liczba godzin na I roku studiów</t>
  </si>
  <si>
    <t>Liczba pkt ECTS na I roku studiów</t>
  </si>
  <si>
    <t>Rok studiów II, semestr 3</t>
  </si>
  <si>
    <t>Liczba godzin w semestrze 3</t>
  </si>
  <si>
    <t>Liczba pkt ECTS w semestrze 3</t>
  </si>
  <si>
    <t>Rok studiów II, semestr 4</t>
  </si>
  <si>
    <t>Pr</t>
  </si>
  <si>
    <t>Liczba godzin w semestrze 4</t>
  </si>
  <si>
    <t>Liczba pkt ECTS w semestrze 4</t>
  </si>
  <si>
    <t>Liczba godzin na II roku studiów</t>
  </si>
  <si>
    <t>Liczba pkt ECTS na II roku studiów</t>
  </si>
  <si>
    <t>Rok studiów III, semestr 5</t>
  </si>
  <si>
    <t>Liczba godzin w semestrze 5</t>
  </si>
  <si>
    <t>Liczba pkt ECTS w semestrze 5</t>
  </si>
  <si>
    <t>Rok studiów III, semestr 6</t>
  </si>
  <si>
    <t>Liczba godzin w semestrze 6</t>
  </si>
  <si>
    <t>Liczba pkt ECTS w semestrze 6</t>
  </si>
  <si>
    <t>Liczba godzin na III roku studiów</t>
  </si>
  <si>
    <t>Liczba pkt ECTS na III roku studiów</t>
  </si>
  <si>
    <t>Rok studiów IV, semestr 7</t>
  </si>
  <si>
    <t>Liczba godzin w semestrze 7</t>
  </si>
  <si>
    <t>Liczba pkt ECTS w semestrze 7</t>
  </si>
  <si>
    <t>Liczba godzin na IV roku studiów</t>
  </si>
  <si>
    <t>Liczba pkt ECTS na IV roku studiów</t>
  </si>
  <si>
    <t>Ogółem plan studiów - suma godzin i punktów ECTS</t>
  </si>
  <si>
    <t>Ogółem liczba godzin w planie studiów</t>
  </si>
  <si>
    <t>Ogółem liczba punktów ECTSw planie studiów</t>
  </si>
  <si>
    <t>w tym ogółem  - grupa treści:</t>
  </si>
  <si>
    <t>Inne wymagania</t>
  </si>
  <si>
    <t>Ochrona  własności intelektualnej</t>
  </si>
  <si>
    <t>Punkty ECTS:</t>
  </si>
  <si>
    <t>Punkty ECTS</t>
  </si>
  <si>
    <t>Godziny</t>
  </si>
  <si>
    <t>Procentowy udział pkt ECTS</t>
  </si>
  <si>
    <t>Sumaryczne wskaźniki ilościowe</t>
  </si>
  <si>
    <t>%</t>
  </si>
  <si>
    <t xml:space="preserve">dla każdego z obszarów kształcenia </t>
  </si>
  <si>
    <t>w tym,  zajęcia:</t>
  </si>
  <si>
    <t>w łącznej liczbie pkt ECTS</t>
  </si>
  <si>
    <t>Ogółem - plan studiów</t>
  </si>
  <si>
    <t>obszar kształcenia</t>
  </si>
  <si>
    <t>wymagające bezpośredniego</t>
  </si>
  <si>
    <t>udziału nauczyciela akademickiego</t>
  </si>
  <si>
    <t>………………………</t>
  </si>
  <si>
    <t>z zakresu nauk podstawowych</t>
  </si>
  <si>
    <t>o charakterze praktycznym</t>
  </si>
  <si>
    <t>(laboratoryjne, projektowe, warsztatowe)</t>
  </si>
  <si>
    <t>ogólnouczelniane lub realizowane</t>
  </si>
  <si>
    <t>na innym kierunku</t>
  </si>
  <si>
    <t>zajęcia do wyboru 30 % pkt ECTS</t>
  </si>
  <si>
    <t>wymiar praktyk</t>
  </si>
  <si>
    <t>Ogółem % punktów ECTS</t>
  </si>
  <si>
    <t>x</t>
  </si>
  <si>
    <t>Język obcy</t>
  </si>
  <si>
    <t>fakultatywny</t>
  </si>
  <si>
    <t>Elektyw I</t>
  </si>
  <si>
    <t>Elektyw II</t>
  </si>
  <si>
    <t>Chemia</t>
  </si>
  <si>
    <t>A, P</t>
  </si>
  <si>
    <t>Geologia inżynierska</t>
  </si>
  <si>
    <t>Geometria wykreślna</t>
  </si>
  <si>
    <t>Rysunek techniczny i grafika inżynierska</t>
  </si>
  <si>
    <t>Geodezja inżynierska</t>
  </si>
  <si>
    <t>Elektyw III</t>
  </si>
  <si>
    <t xml:space="preserve">Elektyw I, II, III </t>
  </si>
  <si>
    <t>Technologia informacyjna</t>
  </si>
  <si>
    <t>Matematyka II</t>
  </si>
  <si>
    <t>Matematyka I</t>
  </si>
  <si>
    <t>Mechanika teoretyczna</t>
  </si>
  <si>
    <t>Materiały budowlane</t>
  </si>
  <si>
    <t>Architektura i urbanistyka</t>
  </si>
  <si>
    <t>Bezpieczeństwo i higiena pracy z Ergonomią</t>
  </si>
  <si>
    <t>Rachunek prawdopodobieństwa</t>
  </si>
  <si>
    <t>Technologia betonu</t>
  </si>
  <si>
    <t>Wytrzymałość materiałów</t>
  </si>
  <si>
    <t>Budownictwo ogólne I</t>
  </si>
  <si>
    <t>Budownictwo komunikacyjne</t>
  </si>
  <si>
    <t>Hydraulika i hydrologia</t>
  </si>
  <si>
    <t>Mechanika budowli</t>
  </si>
  <si>
    <t>Budownictwo ogólne II</t>
  </si>
  <si>
    <t>Fizyka budowli</t>
  </si>
  <si>
    <t>Instalacje budowlane</t>
  </si>
  <si>
    <t>Technologia robót budowlanych</t>
  </si>
  <si>
    <t>Metody obliczeniowe</t>
  </si>
  <si>
    <t>Mechanika gruntów</t>
  </si>
  <si>
    <t>Konstrukcje betonowe I</t>
  </si>
  <si>
    <t>Konstrukcje metalowe I</t>
  </si>
  <si>
    <t>Ekonomika budownictwa</t>
  </si>
  <si>
    <t>A, P, ĆT</t>
  </si>
  <si>
    <t>Fundamentowanie</t>
  </si>
  <si>
    <t>Konstrukcje betonowe II</t>
  </si>
  <si>
    <t>Konstrukcje metalowe II</t>
  </si>
  <si>
    <t>Przedmiot do wyboru</t>
  </si>
  <si>
    <t>Seminarium dyplomowe</t>
  </si>
  <si>
    <t>Budownictwo ogólne</t>
  </si>
  <si>
    <t>Praca własna</t>
  </si>
  <si>
    <t>konsultacje</t>
  </si>
  <si>
    <t>* praca własna - bez obecności nauczyciela akademickiego</t>
  </si>
  <si>
    <t>A,P</t>
  </si>
  <si>
    <t>Do wyboru: Język angielski, Język niemiecki, Język rosyjski</t>
  </si>
  <si>
    <t>projekt</t>
  </si>
  <si>
    <t>samodzielna praca studenta</t>
  </si>
  <si>
    <t>z bezpośrednim udziałem nauczyciela akademickiego</t>
  </si>
  <si>
    <t>ćwiczenia</t>
  </si>
  <si>
    <t>** ćwiczenia audytoryjne, ćwiczenia terenowe, seminaria</t>
  </si>
  <si>
    <r>
      <t xml:space="preserve">Profil kształcenia: </t>
    </r>
    <r>
      <rPr>
        <b/>
        <sz val="10"/>
        <rFont val="Arial"/>
        <family val="2"/>
        <charset val="238"/>
      </rPr>
      <t>praktyczny</t>
    </r>
  </si>
  <si>
    <t>Do wyboru: Socjotechnika informacji, Etyka z etykietą, Problemy kultury współczesnej, Pedagogika pracy</t>
  </si>
  <si>
    <t>Pracownia inżynierska dyplomowa</t>
  </si>
  <si>
    <t xml:space="preserve"> Plan studiów na kierunku: Budownictwo</t>
  </si>
  <si>
    <t>Specjalność: Budownictwo ogólne</t>
  </si>
  <si>
    <r>
      <t>Forma kształcenia nie</t>
    </r>
    <r>
      <rPr>
        <b/>
        <sz val="10"/>
        <rFont val="Arial"/>
        <family val="2"/>
        <charset val="238"/>
      </rPr>
      <t>stacjonarne</t>
    </r>
    <r>
      <rPr>
        <sz val="10"/>
        <rFont val="Arial"/>
        <family val="2"/>
        <charset val="238"/>
      </rPr>
      <t xml:space="preserve">/ poziom studiów: </t>
    </r>
    <r>
      <rPr>
        <b/>
        <sz val="10"/>
        <rFont val="Arial"/>
        <family val="2"/>
        <charset val="238"/>
      </rPr>
      <t>I stopnia</t>
    </r>
  </si>
  <si>
    <t>laboratoria, pracownia specjalistyczna</t>
  </si>
  <si>
    <t>Organizacja i kierowanie procesem inwestycyjnym</t>
  </si>
  <si>
    <t>Metoda elementów skończonych w praktyce inżynierskiej</t>
  </si>
  <si>
    <r>
      <rPr>
        <b/>
        <i/>
        <u/>
        <sz val="14"/>
        <rFont val="Arial"/>
        <family val="2"/>
        <charset val="238"/>
      </rPr>
      <t>Uwaga:</t>
    </r>
    <r>
      <rPr>
        <b/>
        <sz val="12"/>
        <rFont val="Arial"/>
        <family val="2"/>
        <charset val="238"/>
      </rPr>
      <t xml:space="preserve">
</t>
    </r>
    <r>
      <rPr>
        <b/>
        <sz val="12"/>
        <color rgb="FF00B050"/>
        <rFont val="Arial"/>
        <family val="2"/>
        <charset val="238"/>
      </rPr>
      <t>Kolorem zielonym oznaczono przedmioty, do których wprowadzono zmiany.</t>
    </r>
    <r>
      <rPr>
        <b/>
        <sz val="12"/>
        <rFont val="Arial"/>
        <family val="2"/>
        <charset val="238"/>
      </rPr>
      <t xml:space="preserve">
</t>
    </r>
    <r>
      <rPr>
        <b/>
        <sz val="12"/>
        <color rgb="FFFF0000"/>
        <rFont val="Arial"/>
        <family val="2"/>
        <charset val="238"/>
      </rPr>
      <t>Kolorem czerwonym zaznaczono nowe pozycje w zestawieniu.</t>
    </r>
  </si>
  <si>
    <t>SEMESTR VI</t>
  </si>
  <si>
    <t>ECTS</t>
  </si>
  <si>
    <t>SEMESTR VII</t>
  </si>
  <si>
    <t>SEMESTR V</t>
  </si>
  <si>
    <r>
      <t>Przedmioty do wyboru: Konstrukcje drewniane z ochroną przeciwpożarową,</t>
    </r>
    <r>
      <rPr>
        <b/>
        <sz val="10"/>
        <color rgb="FFFF0000"/>
        <rFont val="Arial"/>
        <family val="2"/>
        <charset val="238"/>
      </rPr>
      <t xml:space="preserve"> </t>
    </r>
    <r>
      <rPr>
        <b/>
        <u/>
        <sz val="10"/>
        <color rgb="FFFF0000"/>
        <rFont val="Arial"/>
        <family val="2"/>
        <charset val="238"/>
      </rPr>
      <t>Komputerowe wspomaganie projektowania</t>
    </r>
    <r>
      <rPr>
        <b/>
        <sz val="10"/>
        <rFont val="Arial"/>
        <family val="2"/>
        <charset val="238"/>
      </rPr>
      <t xml:space="preserve">, Konstrukcje murowe i zespolone, </t>
    </r>
    <r>
      <rPr>
        <b/>
        <u/>
        <sz val="10"/>
        <color rgb="FF00B050"/>
        <rFont val="Arial"/>
        <family val="2"/>
        <charset val="238"/>
      </rPr>
      <t>Technologia produkcji wyrobów budowlanych</t>
    </r>
    <r>
      <rPr>
        <b/>
        <sz val="10"/>
        <color rgb="FF00B050"/>
        <rFont val="Arial"/>
        <family val="2"/>
        <charset val="238"/>
      </rPr>
      <t>,</t>
    </r>
    <r>
      <rPr>
        <b/>
        <sz val="10"/>
        <rFont val="Arial"/>
        <family val="2"/>
        <charset val="238"/>
      </rPr>
      <t xml:space="preserve"> Eksploatacja, remonty i modernizacja obiektów budowlanych, Podstawy budownictwa przemysłowego, Podstawy mostownictwa, Budowle inżynierskie i przemysłowe, Zarządzanie i marketing w firmie budowlanej, </t>
    </r>
    <r>
      <rPr>
        <b/>
        <u/>
        <sz val="10"/>
        <color rgb="FFFF0000"/>
        <rFont val="Arial"/>
        <family val="2"/>
        <charset val="238"/>
      </rPr>
      <t>Wpływ działalności inżynierskiej na środowisko</t>
    </r>
    <r>
      <rPr>
        <b/>
        <sz val="10"/>
        <rFont val="Arial"/>
        <family val="2"/>
        <charset val="238"/>
      </rPr>
      <t xml:space="preserve"> , Budownictwo monolityczne, Trwałość i ochrona konstrukcji budowlanych, Zagadnienia prawne w budownictwie,</t>
    </r>
    <r>
      <rPr>
        <b/>
        <sz val="10"/>
        <color rgb="FFFF0000"/>
        <rFont val="Arial"/>
        <family val="2"/>
        <charset val="238"/>
      </rPr>
      <t xml:space="preserve"> </t>
    </r>
    <r>
      <rPr>
        <b/>
        <u/>
        <sz val="10"/>
        <color rgb="FFFF0000"/>
        <rFont val="Arial"/>
        <family val="2"/>
        <charset val="238"/>
      </rPr>
      <t xml:space="preserve"> Budownictwo terenów wiejskich, </t>
    </r>
    <r>
      <rPr>
        <b/>
        <sz val="10"/>
        <rFont val="Arial"/>
        <family val="2"/>
        <charset val="238"/>
      </rPr>
      <t>Optymalizacja procesów budowlanych, Budownictwo wodne i melioracyjne.</t>
    </r>
  </si>
  <si>
    <t>Praktyka inżynierska I</t>
  </si>
  <si>
    <t>Praktyka inżynierska II</t>
  </si>
  <si>
    <r>
      <t xml:space="preserve">Język obcy: angielski, </t>
    </r>
    <r>
      <rPr>
        <b/>
        <sz val="10"/>
        <color indexed="14"/>
        <rFont val="Arial Narrow"/>
        <family val="2"/>
        <charset val="238"/>
      </rPr>
      <t>niemiecki, rosyjski</t>
    </r>
  </si>
  <si>
    <r>
      <t xml:space="preserve">Przedmioty humanistyczne: Pedagogika pracy, </t>
    </r>
    <r>
      <rPr>
        <b/>
        <sz val="10"/>
        <color indexed="14"/>
        <rFont val="Arial Narrow"/>
        <family val="2"/>
        <charset val="238"/>
      </rPr>
      <t xml:space="preserve">Etyka z etykietą, </t>
    </r>
    <r>
      <rPr>
        <b/>
        <sz val="10"/>
        <rFont val="Arial Narrow"/>
        <family val="2"/>
        <charset val="238"/>
      </rPr>
      <t>Socjotechnika informacji, Problemy kultury współczesnej</t>
    </r>
  </si>
  <si>
    <r>
      <t xml:space="preserve">Konstrukcje drewniane z ochroną przeciwpożarową, </t>
    </r>
    <r>
      <rPr>
        <b/>
        <sz val="10"/>
        <color rgb="FFFF33CC"/>
        <rFont val="Arial Narrow"/>
        <family val="2"/>
        <charset val="238"/>
      </rPr>
      <t>Konstrukcje murowe i zespolone,</t>
    </r>
  </si>
  <si>
    <r>
      <t xml:space="preserve"> Technologia produkcji wyrobów budowlanych, Podstawy budownictwa przemysłowego, Podstawy mostownictwa, </t>
    </r>
    <r>
      <rPr>
        <b/>
        <sz val="10"/>
        <color theme="1"/>
        <rFont val="Arial Narrow"/>
        <family val="2"/>
        <charset val="238"/>
      </rPr>
      <t xml:space="preserve">Eksploatacja, remonty i modernizacja obiektów budowlanych, </t>
    </r>
    <r>
      <rPr>
        <b/>
        <sz val="10"/>
        <color rgb="FFFF33CC"/>
        <rFont val="Arial Narrow"/>
        <family val="2"/>
        <charset val="238"/>
      </rPr>
      <t>Komputerowe wspomaganie projektowania,</t>
    </r>
    <r>
      <rPr>
        <b/>
        <sz val="10"/>
        <color theme="1"/>
        <rFont val="Arial Narrow"/>
        <family val="2"/>
        <charset val="238"/>
      </rPr>
      <t xml:space="preserve"> </t>
    </r>
    <r>
      <rPr>
        <b/>
        <sz val="10"/>
        <color rgb="FFFF33CC"/>
        <rFont val="Arial Narrow"/>
        <family val="2"/>
        <charset val="238"/>
      </rPr>
      <t>Budownictwo wodne i melioracyjne,</t>
    </r>
    <r>
      <rPr>
        <b/>
        <sz val="10"/>
        <rFont val="Arial Narrow"/>
        <family val="2"/>
        <charset val="238"/>
      </rPr>
      <t xml:space="preserve"> </t>
    </r>
    <r>
      <rPr>
        <b/>
        <sz val="10"/>
        <color rgb="FFFF33CC"/>
        <rFont val="Arial Narrow"/>
        <family val="2"/>
        <charset val="238"/>
      </rPr>
      <t>Optymalizacja procesów budowlanych,</t>
    </r>
  </si>
  <si>
    <r>
      <t xml:space="preserve">Budowle inżynierskie i przemysłowe, Zarządzanie i marketing w firmie budowlanej, Zagadnienia prawne w budownictwie, Trwałość i ochrona konstrukcji budowlanych, </t>
    </r>
    <r>
      <rPr>
        <b/>
        <sz val="10"/>
        <color rgb="FFFF33CC"/>
        <rFont val="Arial Narrow"/>
        <family val="2"/>
        <charset val="238"/>
      </rPr>
      <t>Wpływ działalności inżynierskiej na środowisko , Budownictwo monolityczne,  Budownictwo terenów wiejskich,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</si>
</sst>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38" x14ac:knownFonts="1">
    <font>
      <sz val="12"/>
      <name val="Times New Roman"/>
      <charset val="238"/>
    </font>
    <font>
      <sz val="12"/>
      <name val="Times New Roman"/>
      <family val="1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sz val="10"/>
      <color indexed="12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color indexed="12"/>
      <name val="Arial"/>
      <family val="2"/>
      <charset val="238"/>
    </font>
    <font>
      <sz val="10"/>
      <color indexed="48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57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indexed="12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sz val="10"/>
      <color theme="9" tint="-0.249977111117893"/>
      <name val="Arial"/>
      <family val="2"/>
      <charset val="238"/>
    </font>
    <font>
      <sz val="10"/>
      <color rgb="FF0070C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b/>
      <i/>
      <u/>
      <sz val="14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0"/>
      <color rgb="FF00B050"/>
      <name val="Arial"/>
      <family val="2"/>
      <charset val="238"/>
    </font>
    <font>
      <b/>
      <sz val="12"/>
      <color rgb="FF00B050"/>
      <name val="Arial"/>
      <family val="2"/>
      <charset val="238"/>
    </font>
    <font>
      <b/>
      <u/>
      <sz val="10"/>
      <color rgb="FF00B050"/>
      <name val="Arial"/>
      <family val="2"/>
      <charset val="238"/>
    </font>
    <font>
      <b/>
      <sz val="10"/>
      <color theme="9" tint="-0.499984740745262"/>
      <name val="Arial"/>
      <family val="2"/>
      <charset val="238"/>
    </font>
    <font>
      <sz val="10"/>
      <color rgb="FF0000FF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color indexed="14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rgb="FFFF33CC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theme="8" tint="-0.499984740745262"/>
      <name val="Arial Narrow"/>
      <family val="2"/>
      <charset val="238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9" fontId="1" fillId="0" borderId="0" applyFont="0" applyFill="0" applyBorder="0" applyAlignment="0" applyProtection="0"/>
  </cellStyleXfs>
  <cellXfs count="463">
    <xf numFmtId="0" fontId="0" fillId="0" borderId="0" xfId="0"/>
    <xf numFmtId="0" fontId="9" fillId="0" borderId="0" xfId="1" applyAlignment="1">
      <alignment horizontal="center"/>
    </xf>
    <xf numFmtId="0" fontId="9" fillId="0" borderId="0" xfId="1"/>
    <xf numFmtId="0" fontId="4" fillId="0" borderId="1" xfId="1" applyFont="1" applyBorder="1" applyAlignment="1">
      <alignment horizontal="center" wrapText="1"/>
    </xf>
    <xf numFmtId="0" fontId="3" fillId="0" borderId="2" xfId="1" applyFont="1" applyBorder="1" applyAlignment="1">
      <alignment horizontal="center" wrapText="1"/>
    </xf>
    <xf numFmtId="0" fontId="10" fillId="0" borderId="3" xfId="1" applyFont="1" applyBorder="1" applyAlignment="1">
      <alignment horizontal="center"/>
    </xf>
    <xf numFmtId="0" fontId="4" fillId="0" borderId="4" xfId="1" applyFont="1" applyBorder="1" applyAlignment="1">
      <alignment horizontal="center" wrapText="1"/>
    </xf>
    <xf numFmtId="0" fontId="3" fillId="0" borderId="5" xfId="1" applyFont="1" applyBorder="1" applyAlignment="1">
      <alignment horizontal="center" wrapText="1"/>
    </xf>
    <xf numFmtId="0" fontId="4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10" fillId="0" borderId="4" xfId="1" applyFont="1" applyBorder="1" applyAlignment="1">
      <alignment horizontal="center"/>
    </xf>
    <xf numFmtId="0" fontId="3" fillId="0" borderId="4" xfId="1" applyFont="1" applyBorder="1" applyAlignment="1">
      <alignment horizontal="center" wrapText="1"/>
    </xf>
    <xf numFmtId="0" fontId="10" fillId="0" borderId="6" xfId="1" applyFont="1" applyBorder="1" applyAlignment="1">
      <alignment horizontal="center"/>
    </xf>
    <xf numFmtId="0" fontId="10" fillId="0" borderId="5" xfId="1" applyFont="1" applyBorder="1" applyAlignment="1">
      <alignment horizontal="center"/>
    </xf>
    <xf numFmtId="0" fontId="3" fillId="0" borderId="7" xfId="1" applyFont="1" applyBorder="1" applyAlignment="1">
      <alignment horizontal="center" wrapText="1"/>
    </xf>
    <xf numFmtId="0" fontId="3" fillId="0" borderId="8" xfId="1" applyFont="1" applyBorder="1" applyAlignment="1">
      <alignment wrapText="1"/>
    </xf>
    <xf numFmtId="0" fontId="3" fillId="0" borderId="8" xfId="1" applyFont="1" applyBorder="1"/>
    <xf numFmtId="0" fontId="3" fillId="0" borderId="8" xfId="1" applyFont="1" applyBorder="1" applyAlignment="1">
      <alignment horizontal="center"/>
    </xf>
    <xf numFmtId="0" fontId="3" fillId="0" borderId="9" xfId="1" applyFont="1" applyBorder="1" applyAlignment="1">
      <alignment horizontal="left" wrapText="1"/>
    </xf>
    <xf numFmtId="0" fontId="4" fillId="0" borderId="10" xfId="1" applyFont="1" applyBorder="1" applyAlignment="1">
      <alignment horizontal="center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left" wrapText="1"/>
    </xf>
    <xf numFmtId="0" fontId="3" fillId="0" borderId="0" xfId="1" applyFont="1"/>
    <xf numFmtId="0" fontId="3" fillId="0" borderId="0" xfId="1" applyFont="1" applyAlignment="1">
      <alignment horizontal="center"/>
    </xf>
    <xf numFmtId="0" fontId="3" fillId="0" borderId="1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12" xfId="1" applyFont="1" applyBorder="1" applyAlignment="1">
      <alignment horizontal="center" wrapText="1"/>
    </xf>
    <xf numFmtId="0" fontId="3" fillId="0" borderId="12" xfId="1" applyFont="1" applyBorder="1" applyAlignment="1">
      <alignment horizontal="center"/>
    </xf>
    <xf numFmtId="0" fontId="3" fillId="0" borderId="0" xfId="1" applyFont="1" applyAlignment="1">
      <alignment horizontal="left"/>
    </xf>
    <xf numFmtId="0" fontId="3" fillId="0" borderId="10" xfId="1" applyFont="1" applyBorder="1" applyAlignment="1">
      <alignment horizontal="center"/>
    </xf>
    <xf numFmtId="0" fontId="4" fillId="0" borderId="13" xfId="1" applyFont="1" applyBorder="1" applyAlignment="1">
      <alignment horizontal="center"/>
    </xf>
    <xf numFmtId="0" fontId="4" fillId="0" borderId="14" xfId="1" applyFont="1" applyBorder="1"/>
    <xf numFmtId="0" fontId="4" fillId="0" borderId="15" xfId="1" applyFont="1" applyBorder="1" applyAlignment="1">
      <alignment horizontal="center"/>
    </xf>
    <xf numFmtId="0" fontId="3" fillId="0" borderId="16" xfId="1" applyFont="1" applyBorder="1" applyAlignment="1">
      <alignment horizontal="center"/>
    </xf>
    <xf numFmtId="0" fontId="4" fillId="0" borderId="16" xfId="1" applyFont="1" applyBorder="1" applyAlignment="1">
      <alignment horizontal="center"/>
    </xf>
    <xf numFmtId="0" fontId="3" fillId="0" borderId="15" xfId="1" applyFont="1" applyBorder="1" applyAlignment="1">
      <alignment horizontal="center"/>
    </xf>
    <xf numFmtId="0" fontId="3" fillId="0" borderId="11" xfId="1" applyFont="1" applyBorder="1" applyAlignment="1">
      <alignment horizontal="center" vertical="center"/>
    </xf>
    <xf numFmtId="0" fontId="16" fillId="0" borderId="15" xfId="1" applyFont="1" applyBorder="1" applyAlignment="1">
      <alignment horizontal="center"/>
    </xf>
    <xf numFmtId="0" fontId="16" fillId="0" borderId="16" xfId="1" applyFont="1" applyBorder="1" applyAlignment="1">
      <alignment horizontal="center"/>
    </xf>
    <xf numFmtId="0" fontId="16" fillId="0" borderId="17" xfId="1" applyFont="1" applyBorder="1" applyAlignment="1">
      <alignment horizontal="center"/>
    </xf>
    <xf numFmtId="0" fontId="3" fillId="0" borderId="17" xfId="1" applyFont="1" applyBorder="1" applyAlignment="1">
      <alignment horizontal="center"/>
    </xf>
    <xf numFmtId="0" fontId="11" fillId="0" borderId="0" xfId="1" applyFont="1"/>
    <xf numFmtId="0" fontId="4" fillId="0" borderId="18" xfId="1" applyFont="1" applyBorder="1" applyAlignment="1">
      <alignment horizontal="center"/>
    </xf>
    <xf numFmtId="0" fontId="16" fillId="0" borderId="9" xfId="1" applyFont="1" applyBorder="1" applyAlignment="1">
      <alignment horizontal="left"/>
    </xf>
    <xf numFmtId="0" fontId="3" fillId="0" borderId="20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3" xfId="1" applyFont="1" applyBorder="1"/>
    <xf numFmtId="0" fontId="3" fillId="0" borderId="1" xfId="1" applyFont="1" applyBorder="1" applyAlignment="1">
      <alignment horizontal="center"/>
    </xf>
    <xf numFmtId="0" fontId="5" fillId="0" borderId="21" xfId="1" applyFont="1" applyBorder="1" applyAlignment="1">
      <alignment horizontal="left"/>
    </xf>
    <xf numFmtId="0" fontId="17" fillId="0" borderId="3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4" fillId="0" borderId="19" xfId="1" applyFont="1" applyBorder="1" applyAlignment="1">
      <alignment horizontal="center"/>
    </xf>
    <xf numFmtId="0" fontId="15" fillId="0" borderId="12" xfId="1" applyFont="1" applyBorder="1" applyAlignment="1">
      <alignment horizontal="left"/>
    </xf>
    <xf numFmtId="0" fontId="17" fillId="0" borderId="22" xfId="1" applyFont="1" applyBorder="1" applyAlignment="1">
      <alignment horizontal="center"/>
    </xf>
    <xf numFmtId="0" fontId="5" fillId="0" borderId="23" xfId="1" applyFont="1" applyBorder="1"/>
    <xf numFmtId="0" fontId="3" fillId="0" borderId="24" xfId="1" applyFont="1" applyBorder="1" applyAlignment="1">
      <alignment horizontal="center"/>
    </xf>
    <xf numFmtId="0" fontId="5" fillId="0" borderId="25" xfId="1" applyFont="1" applyBorder="1" applyAlignment="1">
      <alignment horizontal="left"/>
    </xf>
    <xf numFmtId="0" fontId="17" fillId="0" borderId="0" xfId="1" applyFont="1" applyAlignment="1">
      <alignment horizontal="center"/>
    </xf>
    <xf numFmtId="0" fontId="3" fillId="0" borderId="26" xfId="1" applyFont="1" applyBorder="1"/>
    <xf numFmtId="0" fontId="8" fillId="0" borderId="27" xfId="1" applyFont="1" applyBorder="1"/>
    <xf numFmtId="0" fontId="8" fillId="0" borderId="28" xfId="1" applyFont="1" applyBorder="1"/>
    <xf numFmtId="0" fontId="17" fillId="0" borderId="15" xfId="1" applyFont="1" applyBorder="1" applyAlignment="1">
      <alignment horizontal="center"/>
    </xf>
    <xf numFmtId="0" fontId="8" fillId="0" borderId="29" xfId="1" applyFont="1" applyBorder="1" applyAlignment="1">
      <alignment horizontal="center"/>
    </xf>
    <xf numFmtId="0" fontId="4" fillId="0" borderId="0" xfId="1" applyFont="1"/>
    <xf numFmtId="0" fontId="3" fillId="0" borderId="9" xfId="1" applyFont="1" applyBorder="1" applyAlignment="1">
      <alignment horizontal="center" wrapText="1"/>
    </xf>
    <xf numFmtId="0" fontId="4" fillId="0" borderId="31" xfId="1" applyFont="1" applyBorder="1" applyAlignment="1">
      <alignment horizontal="center"/>
    </xf>
    <xf numFmtId="0" fontId="4" fillId="0" borderId="32" xfId="1" applyFont="1" applyBorder="1" applyAlignment="1">
      <alignment horizontal="center"/>
    </xf>
    <xf numFmtId="0" fontId="4" fillId="0" borderId="33" xfId="1" applyFont="1" applyBorder="1" applyAlignment="1">
      <alignment horizontal="center"/>
    </xf>
    <xf numFmtId="0" fontId="4" fillId="0" borderId="17" xfId="1" applyFont="1" applyBorder="1" applyAlignment="1">
      <alignment horizontal="center"/>
    </xf>
    <xf numFmtId="0" fontId="3" fillId="0" borderId="34" xfId="1" applyFont="1" applyBorder="1" applyAlignment="1">
      <alignment horizontal="center" wrapText="1"/>
    </xf>
    <xf numFmtId="0" fontId="4" fillId="0" borderId="20" xfId="1" applyFont="1" applyBorder="1" applyAlignment="1">
      <alignment horizontal="center"/>
    </xf>
    <xf numFmtId="0" fontId="4" fillId="0" borderId="14" xfId="1" applyFont="1" applyBorder="1" applyAlignment="1">
      <alignment horizontal="center"/>
    </xf>
    <xf numFmtId="0" fontId="4" fillId="0" borderId="35" xfId="1" applyFont="1" applyBorder="1" applyAlignment="1">
      <alignment horizontal="center"/>
    </xf>
    <xf numFmtId="0" fontId="3" fillId="0" borderId="1" xfId="1" applyFont="1" applyBorder="1" applyAlignment="1">
      <alignment wrapText="1"/>
    </xf>
    <xf numFmtId="0" fontId="3" fillId="0" borderId="34" xfId="1" applyFont="1" applyBorder="1" applyAlignment="1">
      <alignment wrapText="1"/>
    </xf>
    <xf numFmtId="0" fontId="4" fillId="0" borderId="36" xfId="1" applyFont="1" applyBorder="1" applyAlignment="1">
      <alignment horizontal="center"/>
    </xf>
    <xf numFmtId="0" fontId="4" fillId="0" borderId="8" xfId="1" applyFont="1" applyBorder="1" applyAlignment="1">
      <alignment horizontal="center"/>
    </xf>
    <xf numFmtId="0" fontId="4" fillId="0" borderId="11" xfId="1" applyFont="1" applyBorder="1" applyAlignment="1">
      <alignment horizontal="center"/>
    </xf>
    <xf numFmtId="0" fontId="4" fillId="0" borderId="31" xfId="1" applyFont="1" applyBorder="1"/>
    <xf numFmtId="0" fontId="4" fillId="0" borderId="10" xfId="1" applyFont="1" applyBorder="1"/>
    <xf numFmtId="0" fontId="4" fillId="0" borderId="7" xfId="1" applyFont="1" applyBorder="1" applyAlignment="1">
      <alignment horizontal="center"/>
    </xf>
    <xf numFmtId="0" fontId="4" fillId="0" borderId="31" xfId="1" applyFont="1" applyBorder="1" applyAlignment="1">
      <alignment wrapText="1"/>
    </xf>
    <xf numFmtId="0" fontId="4" fillId="0" borderId="16" xfId="1" applyFont="1" applyBorder="1" applyAlignment="1">
      <alignment vertical="center" wrapText="1"/>
    </xf>
    <xf numFmtId="0" fontId="4" fillId="0" borderId="9" xfId="1" applyFont="1" applyBorder="1" applyAlignment="1">
      <alignment horizontal="center"/>
    </xf>
    <xf numFmtId="0" fontId="4" fillId="0" borderId="37" xfId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7" fillId="0" borderId="10" xfId="1" applyFont="1" applyBorder="1" applyAlignment="1">
      <alignment wrapText="1"/>
    </xf>
    <xf numFmtId="0" fontId="4" fillId="0" borderId="0" xfId="1" applyFont="1" applyAlignment="1">
      <alignment horizontal="left"/>
    </xf>
    <xf numFmtId="0" fontId="4" fillId="0" borderId="38" xfId="1" applyFont="1" applyBorder="1" applyAlignment="1">
      <alignment horizontal="center"/>
    </xf>
    <xf numFmtId="0" fontId="4" fillId="0" borderId="25" xfId="1" applyFont="1" applyBorder="1" applyAlignment="1">
      <alignment horizontal="center"/>
    </xf>
    <xf numFmtId="0" fontId="4" fillId="0" borderId="39" xfId="1" applyFont="1" applyBorder="1" applyAlignment="1">
      <alignment horizontal="center"/>
    </xf>
    <xf numFmtId="0" fontId="4" fillId="0" borderId="40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3" fillId="0" borderId="41" xfId="1" applyFont="1" applyBorder="1" applyAlignment="1">
      <alignment horizontal="center"/>
    </xf>
    <xf numFmtId="0" fontId="4" fillId="0" borderId="42" xfId="1" applyFont="1" applyBorder="1" applyAlignment="1">
      <alignment horizontal="center"/>
    </xf>
    <xf numFmtId="0" fontId="4" fillId="0" borderId="43" xfId="1" applyFont="1" applyBorder="1" applyAlignment="1">
      <alignment horizontal="center"/>
    </xf>
    <xf numFmtId="0" fontId="3" fillId="0" borderId="43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4" fillId="0" borderId="44" xfId="1" applyFont="1" applyBorder="1" applyAlignment="1">
      <alignment horizontal="center"/>
    </xf>
    <xf numFmtId="0" fontId="4" fillId="0" borderId="12" xfId="1" applyFont="1" applyBorder="1" applyAlignment="1">
      <alignment horizontal="center"/>
    </xf>
    <xf numFmtId="0" fontId="4" fillId="0" borderId="45" xfId="1" applyFont="1" applyBorder="1" applyAlignment="1">
      <alignment horizontal="center"/>
    </xf>
    <xf numFmtId="0" fontId="4" fillId="0" borderId="46" xfId="1" applyFont="1" applyBorder="1" applyAlignment="1">
      <alignment horizontal="center"/>
    </xf>
    <xf numFmtId="0" fontId="4" fillId="0" borderId="47" xfId="1" applyFont="1" applyBorder="1" applyAlignment="1">
      <alignment horizontal="center"/>
    </xf>
    <xf numFmtId="0" fontId="4" fillId="0" borderId="48" xfId="1" applyFont="1" applyBorder="1" applyAlignment="1">
      <alignment horizontal="center"/>
    </xf>
    <xf numFmtId="0" fontId="4" fillId="0" borderId="23" xfId="1" applyFont="1" applyBorder="1" applyAlignment="1">
      <alignment horizontal="center"/>
    </xf>
    <xf numFmtId="0" fontId="4" fillId="0" borderId="3" xfId="1" applyFont="1" applyBorder="1"/>
    <xf numFmtId="0" fontId="4" fillId="0" borderId="49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5" xfId="1" applyFont="1" applyBorder="1" applyAlignment="1">
      <alignment wrapText="1"/>
    </xf>
    <xf numFmtId="0" fontId="4" fillId="0" borderId="24" xfId="1" applyFont="1" applyBorder="1" applyAlignment="1">
      <alignment horizontal="center" wrapText="1"/>
    </xf>
    <xf numFmtId="0" fontId="4" fillId="0" borderId="50" xfId="1" applyFont="1" applyBorder="1" applyAlignment="1">
      <alignment wrapText="1"/>
    </xf>
    <xf numFmtId="0" fontId="4" fillId="0" borderId="24" xfId="1" applyFont="1" applyBorder="1" applyAlignment="1">
      <alignment horizontal="center"/>
    </xf>
    <xf numFmtId="0" fontId="4" fillId="0" borderId="50" xfId="1" applyFont="1" applyBorder="1" applyAlignment="1">
      <alignment horizontal="center"/>
    </xf>
    <xf numFmtId="0" fontId="4" fillId="0" borderId="1" xfId="1" applyFont="1" applyBorder="1"/>
    <xf numFmtId="0" fontId="4" fillId="0" borderId="51" xfId="1" applyFont="1" applyBorder="1" applyAlignment="1">
      <alignment horizontal="center"/>
    </xf>
    <xf numFmtId="0" fontId="4" fillId="0" borderId="52" xfId="1" applyFont="1" applyBorder="1" applyAlignment="1">
      <alignment horizontal="center"/>
    </xf>
    <xf numFmtId="0" fontId="4" fillId="0" borderId="53" xfId="1" applyFont="1" applyBorder="1" applyAlignment="1">
      <alignment horizontal="center"/>
    </xf>
    <xf numFmtId="0" fontId="4" fillId="0" borderId="21" xfId="1" applyFont="1" applyBorder="1" applyAlignment="1">
      <alignment horizontal="center"/>
    </xf>
    <xf numFmtId="0" fontId="3" fillId="0" borderId="1" xfId="1" applyFont="1" applyBorder="1"/>
    <xf numFmtId="0" fontId="4" fillId="0" borderId="54" xfId="1" applyFont="1" applyBorder="1" applyAlignment="1">
      <alignment horizontal="center" wrapText="1"/>
    </xf>
    <xf numFmtId="0" fontId="4" fillId="0" borderId="27" xfId="1" applyFont="1" applyBorder="1" applyAlignment="1">
      <alignment horizontal="center"/>
    </xf>
    <xf numFmtId="0" fontId="4" fillId="0" borderId="55" xfId="1" applyFont="1" applyBorder="1" applyAlignment="1">
      <alignment horizontal="center"/>
    </xf>
    <xf numFmtId="0" fontId="4" fillId="0" borderId="56" xfId="1" applyFont="1" applyBorder="1" applyAlignment="1">
      <alignment horizontal="center"/>
    </xf>
    <xf numFmtId="0" fontId="4" fillId="0" borderId="28" xfId="1" applyFont="1" applyBorder="1" applyAlignment="1">
      <alignment horizontal="center"/>
    </xf>
    <xf numFmtId="0" fontId="4" fillId="0" borderId="57" xfId="1" applyFont="1" applyBorder="1" applyAlignment="1">
      <alignment horizontal="center"/>
    </xf>
    <xf numFmtId="0" fontId="4" fillId="0" borderId="58" xfId="1" applyFont="1" applyBorder="1" applyAlignment="1">
      <alignment horizontal="center"/>
    </xf>
    <xf numFmtId="0" fontId="4" fillId="0" borderId="56" xfId="1" applyFont="1" applyBorder="1" applyAlignment="1">
      <alignment horizontal="center" wrapText="1"/>
    </xf>
    <xf numFmtId="0" fontId="4" fillId="0" borderId="56" xfId="1" applyFont="1" applyBorder="1" applyAlignment="1">
      <alignment wrapText="1"/>
    </xf>
    <xf numFmtId="0" fontId="4" fillId="0" borderId="49" xfId="1" applyFont="1" applyBorder="1"/>
    <xf numFmtId="0" fontId="4" fillId="0" borderId="56" xfId="1" applyFont="1" applyBorder="1"/>
    <xf numFmtId="0" fontId="4" fillId="0" borderId="59" xfId="1" applyFont="1" applyBorder="1" applyAlignment="1">
      <alignment horizontal="center"/>
    </xf>
    <xf numFmtId="0" fontId="4" fillId="0" borderId="57" xfId="1" applyFont="1" applyBorder="1" applyAlignment="1">
      <alignment horizontal="center" wrapText="1"/>
    </xf>
    <xf numFmtId="0" fontId="4" fillId="0" borderId="60" xfId="1" applyFont="1" applyBorder="1" applyAlignment="1">
      <alignment wrapText="1"/>
    </xf>
    <xf numFmtId="0" fontId="4" fillId="0" borderId="60" xfId="1" applyFont="1" applyBorder="1"/>
    <xf numFmtId="0" fontId="4" fillId="0" borderId="30" xfId="1" applyFont="1" applyBorder="1" applyAlignment="1">
      <alignment horizontal="center"/>
    </xf>
    <xf numFmtId="0" fontId="4" fillId="0" borderId="61" xfId="1" applyFont="1" applyBorder="1" applyAlignment="1">
      <alignment horizontal="center"/>
    </xf>
    <xf numFmtId="0" fontId="4" fillId="0" borderId="33" xfId="1" applyFont="1" applyBorder="1" applyAlignment="1">
      <alignment horizontal="center" wrapText="1"/>
    </xf>
    <xf numFmtId="0" fontId="4" fillId="0" borderId="62" xfId="1" applyFont="1" applyBorder="1" applyAlignment="1">
      <alignment horizontal="center"/>
    </xf>
    <xf numFmtId="0" fontId="4" fillId="0" borderId="63" xfId="1" applyFont="1" applyBorder="1" applyAlignment="1">
      <alignment horizontal="center"/>
    </xf>
    <xf numFmtId="0" fontId="4" fillId="0" borderId="22" xfId="1" applyFont="1" applyBorder="1" applyAlignment="1">
      <alignment horizontal="center"/>
    </xf>
    <xf numFmtId="0" fontId="4" fillId="0" borderId="15" xfId="1" applyFont="1" applyBorder="1" applyAlignment="1">
      <alignment horizontal="center" wrapText="1"/>
    </xf>
    <xf numFmtId="0" fontId="4" fillId="0" borderId="29" xfId="1" applyFont="1" applyBorder="1" applyAlignment="1">
      <alignment horizontal="center"/>
    </xf>
    <xf numFmtId="0" fontId="4" fillId="0" borderId="36" xfId="1" applyFont="1" applyBorder="1" applyAlignment="1">
      <alignment horizontal="center" wrapText="1"/>
    </xf>
    <xf numFmtId="0" fontId="4" fillId="0" borderId="64" xfId="1" applyFont="1" applyBorder="1" applyAlignment="1">
      <alignment horizontal="center"/>
    </xf>
    <xf numFmtId="0" fontId="4" fillId="0" borderId="26" xfId="1" applyFont="1" applyBorder="1" applyAlignment="1">
      <alignment horizontal="center"/>
    </xf>
    <xf numFmtId="0" fontId="4" fillId="0" borderId="65" xfId="1" applyFont="1" applyBorder="1" applyAlignment="1">
      <alignment horizontal="center"/>
    </xf>
    <xf numFmtId="0" fontId="4" fillId="0" borderId="66" xfId="1" applyFont="1" applyBorder="1" applyAlignment="1">
      <alignment horizontal="center"/>
    </xf>
    <xf numFmtId="0" fontId="4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/>
    </xf>
    <xf numFmtId="0" fontId="4" fillId="0" borderId="6" xfId="1" applyFont="1" applyBorder="1" applyAlignment="1">
      <alignment horizontal="center" wrapText="1"/>
    </xf>
    <xf numFmtId="0" fontId="3" fillId="0" borderId="26" xfId="1" applyFont="1" applyBorder="1" applyAlignment="1">
      <alignment horizontal="center"/>
    </xf>
    <xf numFmtId="0" fontId="4" fillId="0" borderId="67" xfId="1" applyFont="1" applyBorder="1" applyAlignment="1">
      <alignment horizontal="center"/>
    </xf>
    <xf numFmtId="0" fontId="4" fillId="0" borderId="68" xfId="1" applyFont="1" applyBorder="1" applyAlignment="1">
      <alignment horizontal="center"/>
    </xf>
    <xf numFmtId="0" fontId="3" fillId="0" borderId="51" xfId="1" applyFont="1" applyBorder="1" applyAlignment="1">
      <alignment horizontal="center" wrapText="1"/>
    </xf>
    <xf numFmtId="0" fontId="4" fillId="0" borderId="13" xfId="1" applyFont="1" applyBorder="1" applyAlignment="1">
      <alignment horizontal="center" wrapText="1"/>
    </xf>
    <xf numFmtId="0" fontId="4" fillId="0" borderId="69" xfId="1" applyFont="1" applyBorder="1" applyAlignment="1">
      <alignment horizontal="center"/>
    </xf>
    <xf numFmtId="0" fontId="3" fillId="0" borderId="70" xfId="1" applyFont="1" applyBorder="1" applyAlignment="1">
      <alignment horizontal="center"/>
    </xf>
    <xf numFmtId="0" fontId="3" fillId="0" borderId="21" xfId="1" applyFont="1" applyBorder="1" applyAlignment="1">
      <alignment horizontal="center"/>
    </xf>
    <xf numFmtId="0" fontId="4" fillId="0" borderId="9" xfId="1" applyFont="1" applyBorder="1" applyAlignment="1">
      <alignment horizontal="center" wrapText="1"/>
    </xf>
    <xf numFmtId="0" fontId="4" fillId="0" borderId="71" xfId="1" applyFont="1" applyBorder="1" applyAlignment="1">
      <alignment horizontal="center"/>
    </xf>
    <xf numFmtId="0" fontId="3" fillId="0" borderId="48" xfId="1" applyFont="1" applyBorder="1" applyAlignment="1">
      <alignment horizontal="center" vertical="center"/>
    </xf>
    <xf numFmtId="0" fontId="3" fillId="0" borderId="46" xfId="1" applyFont="1" applyBorder="1" applyAlignment="1">
      <alignment horizontal="center" vertical="center"/>
    </xf>
    <xf numFmtId="0" fontId="4" fillId="0" borderId="72" xfId="1" applyFont="1" applyBorder="1" applyAlignment="1">
      <alignment horizontal="center"/>
    </xf>
    <xf numFmtId="0" fontId="3" fillId="0" borderId="32" xfId="1" applyFont="1" applyBorder="1" applyAlignment="1">
      <alignment horizontal="center"/>
    </xf>
    <xf numFmtId="0" fontId="3" fillId="0" borderId="62" xfId="1" applyFont="1" applyBorder="1" applyAlignment="1">
      <alignment horizontal="center"/>
    </xf>
    <xf numFmtId="0" fontId="16" fillId="0" borderId="28" xfId="1" applyFont="1" applyBorder="1" applyAlignment="1">
      <alignment horizontal="center"/>
    </xf>
    <xf numFmtId="0" fontId="7" fillId="0" borderId="39" xfId="1" applyFont="1" applyBorder="1" applyAlignment="1">
      <alignment horizontal="center"/>
    </xf>
    <xf numFmtId="0" fontId="3" fillId="0" borderId="28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3" fillId="0" borderId="30" xfId="1" applyFont="1" applyBorder="1" applyAlignment="1">
      <alignment horizontal="center"/>
    </xf>
    <xf numFmtId="9" fontId="4" fillId="0" borderId="11" xfId="2" applyFont="1" applyBorder="1" applyAlignment="1">
      <alignment horizontal="center"/>
    </xf>
    <xf numFmtId="165" fontId="4" fillId="0" borderId="35" xfId="2" applyNumberFormat="1" applyFont="1" applyBorder="1" applyAlignment="1">
      <alignment horizontal="center"/>
    </xf>
    <xf numFmtId="9" fontId="4" fillId="0" borderId="17" xfId="2" applyFont="1" applyBorder="1" applyAlignment="1">
      <alignment horizontal="center"/>
    </xf>
    <xf numFmtId="165" fontId="4" fillId="0" borderId="17" xfId="1" applyNumberFormat="1" applyFont="1" applyBorder="1" applyAlignment="1">
      <alignment horizontal="center"/>
    </xf>
    <xf numFmtId="165" fontId="4" fillId="0" borderId="17" xfId="2" applyNumberFormat="1" applyFont="1" applyBorder="1" applyAlignment="1">
      <alignment horizontal="center"/>
    </xf>
    <xf numFmtId="164" fontId="4" fillId="0" borderId="15" xfId="1" applyNumberFormat="1" applyFont="1" applyBorder="1" applyAlignment="1">
      <alignment horizontal="center"/>
    </xf>
    <xf numFmtId="0" fontId="4" fillId="0" borderId="73" xfId="1" applyFont="1" applyBorder="1" applyAlignment="1">
      <alignment horizontal="center"/>
    </xf>
    <xf numFmtId="9" fontId="19" fillId="0" borderId="11" xfId="2" applyFont="1" applyBorder="1" applyAlignment="1">
      <alignment horizontal="center"/>
    </xf>
    <xf numFmtId="0" fontId="4" fillId="0" borderId="23" xfId="1" applyFont="1" applyBorder="1"/>
    <xf numFmtId="0" fontId="10" fillId="0" borderId="23" xfId="1" applyFont="1" applyBorder="1" applyAlignment="1">
      <alignment horizontal="center"/>
    </xf>
    <xf numFmtId="0" fontId="4" fillId="0" borderId="74" xfId="1" applyFont="1" applyBorder="1" applyAlignment="1">
      <alignment horizontal="center"/>
    </xf>
    <xf numFmtId="0" fontId="4" fillId="0" borderId="75" xfId="1" applyFont="1" applyBorder="1" applyAlignment="1">
      <alignment horizontal="center"/>
    </xf>
    <xf numFmtId="0" fontId="4" fillId="0" borderId="76" xfId="1" applyFont="1" applyBorder="1" applyAlignment="1">
      <alignment horizontal="center"/>
    </xf>
    <xf numFmtId="0" fontId="12" fillId="0" borderId="67" xfId="1" applyFont="1" applyBorder="1" applyAlignment="1">
      <alignment horizontal="center"/>
    </xf>
    <xf numFmtId="0" fontId="3" fillId="0" borderId="76" xfId="1" applyFont="1" applyBorder="1" applyAlignment="1">
      <alignment horizontal="center"/>
    </xf>
    <xf numFmtId="0" fontId="7" fillId="0" borderId="42" xfId="1" applyFont="1" applyBorder="1" applyAlignment="1">
      <alignment horizontal="center"/>
    </xf>
    <xf numFmtId="0" fontId="3" fillId="0" borderId="51" xfId="1" applyFont="1" applyBorder="1" applyAlignment="1">
      <alignment horizontal="center"/>
    </xf>
    <xf numFmtId="0" fontId="3" fillId="0" borderId="6" xfId="1" applyFont="1" applyBorder="1" applyAlignment="1">
      <alignment horizontal="center" wrapText="1"/>
    </xf>
    <xf numFmtId="0" fontId="3" fillId="0" borderId="65" xfId="1" applyFont="1" applyBorder="1" applyAlignment="1">
      <alignment wrapText="1"/>
    </xf>
    <xf numFmtId="0" fontId="20" fillId="0" borderId="68" xfId="1" applyFont="1" applyBorder="1" applyAlignment="1">
      <alignment wrapText="1"/>
    </xf>
    <xf numFmtId="0" fontId="20" fillId="0" borderId="29" xfId="1" applyFont="1" applyBorder="1" applyAlignment="1">
      <alignment wrapText="1"/>
    </xf>
    <xf numFmtId="0" fontId="7" fillId="0" borderId="66" xfId="1" applyFont="1" applyBorder="1" applyAlignment="1">
      <alignment wrapText="1"/>
    </xf>
    <xf numFmtId="0" fontId="4" fillId="0" borderId="63" xfId="1" applyFont="1" applyBorder="1" applyAlignment="1">
      <alignment wrapText="1"/>
    </xf>
    <xf numFmtId="0" fontId="4" fillId="0" borderId="29" xfId="1" applyFont="1" applyBorder="1" applyAlignment="1">
      <alignment wrapText="1"/>
    </xf>
    <xf numFmtId="0" fontId="3" fillId="0" borderId="60" xfId="1" applyFont="1" applyBorder="1" applyAlignment="1">
      <alignment horizontal="center" wrapText="1"/>
    </xf>
    <xf numFmtId="0" fontId="7" fillId="0" borderId="68" xfId="1" applyFont="1" applyBorder="1" applyAlignment="1">
      <alignment wrapText="1"/>
    </xf>
    <xf numFmtId="0" fontId="7" fillId="0" borderId="29" xfId="1" applyFont="1" applyBorder="1" applyAlignment="1">
      <alignment wrapText="1"/>
    </xf>
    <xf numFmtId="0" fontId="4" fillId="0" borderId="64" xfId="1" applyFont="1" applyBorder="1" applyAlignment="1">
      <alignment wrapText="1"/>
    </xf>
    <xf numFmtId="0" fontId="7" fillId="0" borderId="63" xfId="1" applyFont="1" applyBorder="1" applyAlignment="1">
      <alignment wrapText="1"/>
    </xf>
    <xf numFmtId="0" fontId="4" fillId="0" borderId="29" xfId="1" applyFont="1" applyBorder="1" applyAlignment="1">
      <alignment vertical="center" wrapText="1"/>
    </xf>
    <xf numFmtId="0" fontId="4" fillId="0" borderId="54" xfId="1" applyFont="1" applyBorder="1" applyAlignment="1">
      <alignment wrapText="1"/>
    </xf>
    <xf numFmtId="0" fontId="4" fillId="0" borderId="49" xfId="1" applyFont="1" applyBorder="1" applyAlignment="1">
      <alignment horizontal="center" wrapText="1"/>
    </xf>
    <xf numFmtId="0" fontId="20" fillId="0" borderId="66" xfId="1" applyFont="1" applyBorder="1" applyAlignment="1">
      <alignment wrapText="1"/>
    </xf>
    <xf numFmtId="0" fontId="4" fillId="0" borderId="60" xfId="1" applyFont="1" applyBorder="1" applyAlignment="1">
      <alignment horizontal="center" wrapText="1"/>
    </xf>
    <xf numFmtId="0" fontId="4" fillId="0" borderId="60" xfId="1" applyFont="1" applyBorder="1" applyAlignment="1">
      <alignment horizontal="center"/>
    </xf>
    <xf numFmtId="0" fontId="3" fillId="0" borderId="21" xfId="1" applyFont="1" applyBorder="1" applyAlignment="1">
      <alignment wrapText="1"/>
    </xf>
    <xf numFmtId="0" fontId="4" fillId="0" borderId="38" xfId="1" applyFont="1" applyBorder="1" applyAlignment="1">
      <alignment wrapText="1"/>
    </xf>
    <xf numFmtId="0" fontId="4" fillId="0" borderId="39" xfId="1" applyFont="1" applyBorder="1" applyAlignment="1">
      <alignment vertical="center" wrapText="1"/>
    </xf>
    <xf numFmtId="0" fontId="7" fillId="0" borderId="40" xfId="1" applyFont="1" applyBorder="1" applyAlignment="1">
      <alignment wrapText="1"/>
    </xf>
    <xf numFmtId="0" fontId="3" fillId="0" borderId="43" xfId="1" applyFont="1" applyBorder="1" applyAlignment="1">
      <alignment wrapText="1"/>
    </xf>
    <xf numFmtId="0" fontId="7" fillId="0" borderId="25" xfId="1" applyFont="1" applyBorder="1" applyAlignment="1">
      <alignment wrapText="1"/>
    </xf>
    <xf numFmtId="0" fontId="4" fillId="0" borderId="39" xfId="1" applyFont="1" applyBorder="1" applyAlignment="1">
      <alignment wrapText="1"/>
    </xf>
    <xf numFmtId="0" fontId="4" fillId="0" borderId="42" xfId="1" applyFont="1" applyBorder="1" applyAlignment="1">
      <alignment wrapText="1"/>
    </xf>
    <xf numFmtId="0" fontId="4" fillId="0" borderId="25" xfId="1" applyFont="1" applyBorder="1" applyAlignment="1">
      <alignment wrapText="1"/>
    </xf>
    <xf numFmtId="0" fontId="3" fillId="0" borderId="65" xfId="1" applyFont="1" applyBorder="1"/>
    <xf numFmtId="0" fontId="4" fillId="0" borderId="63" xfId="1" applyFont="1" applyBorder="1"/>
    <xf numFmtId="0" fontId="4" fillId="0" borderId="29" xfId="1" applyFont="1" applyBorder="1"/>
    <xf numFmtId="0" fontId="4" fillId="0" borderId="68" xfId="1" applyFont="1" applyBorder="1"/>
    <xf numFmtId="0" fontId="4" fillId="0" borderId="66" xfId="1" applyFont="1" applyBorder="1"/>
    <xf numFmtId="0" fontId="7" fillId="0" borderId="49" xfId="1" applyFont="1" applyBorder="1" applyAlignment="1">
      <alignment wrapText="1"/>
    </xf>
    <xf numFmtId="0" fontId="21" fillId="0" borderId="4" xfId="1" applyFont="1" applyBorder="1"/>
    <xf numFmtId="0" fontId="4" fillId="0" borderId="57" xfId="1" applyFont="1" applyBorder="1" applyAlignment="1">
      <alignment wrapText="1"/>
    </xf>
    <xf numFmtId="0" fontId="7" fillId="0" borderId="54" xfId="1" applyFont="1" applyBorder="1" applyAlignment="1">
      <alignment wrapText="1"/>
    </xf>
    <xf numFmtId="0" fontId="4" fillId="0" borderId="56" xfId="1" applyFont="1" applyBorder="1" applyAlignment="1">
      <alignment vertical="center" wrapText="1"/>
    </xf>
    <xf numFmtId="0" fontId="7" fillId="0" borderId="60" xfId="1" applyFont="1" applyBorder="1" applyAlignment="1">
      <alignment wrapText="1"/>
    </xf>
    <xf numFmtId="0" fontId="3" fillId="0" borderId="12" xfId="1" applyFont="1" applyBorder="1" applyAlignment="1">
      <alignment wrapText="1"/>
    </xf>
    <xf numFmtId="0" fontId="20" fillId="0" borderId="25" xfId="1" applyFont="1" applyBorder="1" applyAlignment="1">
      <alignment wrapText="1"/>
    </xf>
    <xf numFmtId="0" fontId="4" fillId="0" borderId="2" xfId="1" applyFont="1" applyBorder="1"/>
    <xf numFmtId="0" fontId="4" fillId="0" borderId="64" xfId="1" applyFont="1" applyBorder="1"/>
    <xf numFmtId="0" fontId="7" fillId="0" borderId="39" xfId="1" applyFont="1" applyBorder="1" applyAlignment="1">
      <alignment wrapText="1"/>
    </xf>
    <xf numFmtId="0" fontId="3" fillId="0" borderId="2" xfId="1" applyFont="1" applyBorder="1"/>
    <xf numFmtId="0" fontId="4" fillId="0" borderId="54" xfId="1" applyFont="1" applyBorder="1" applyAlignment="1">
      <alignment horizontal="center"/>
    </xf>
    <xf numFmtId="0" fontId="3" fillId="0" borderId="53" xfId="1" applyFont="1" applyBorder="1" applyAlignment="1">
      <alignment horizontal="center"/>
    </xf>
    <xf numFmtId="0" fontId="20" fillId="0" borderId="39" xfId="1" applyFont="1" applyBorder="1" applyAlignment="1">
      <alignment wrapText="1"/>
    </xf>
    <xf numFmtId="0" fontId="7" fillId="0" borderId="42" xfId="1" applyFont="1" applyBorder="1" applyAlignment="1">
      <alignment wrapText="1"/>
    </xf>
    <xf numFmtId="0" fontId="7" fillId="0" borderId="38" xfId="1" applyFont="1" applyBorder="1" applyAlignment="1">
      <alignment wrapText="1"/>
    </xf>
    <xf numFmtId="0" fontId="4" fillId="0" borderId="40" xfId="1" applyFont="1" applyBorder="1" applyAlignment="1">
      <alignment wrapText="1"/>
    </xf>
    <xf numFmtId="0" fontId="3" fillId="0" borderId="65" xfId="1" applyFont="1" applyBorder="1" applyAlignment="1">
      <alignment horizontal="center"/>
    </xf>
    <xf numFmtId="0" fontId="7" fillId="0" borderId="64" xfId="1" applyFont="1" applyBorder="1" applyAlignment="1">
      <alignment horizontal="center"/>
    </xf>
    <xf numFmtId="0" fontId="3" fillId="0" borderId="50" xfId="1" applyFont="1" applyBorder="1" applyAlignment="1">
      <alignment horizontal="center" vertical="center"/>
    </xf>
    <xf numFmtId="0" fontId="7" fillId="0" borderId="29" xfId="1" applyFont="1" applyBorder="1" applyAlignment="1">
      <alignment horizontal="center"/>
    </xf>
    <xf numFmtId="0" fontId="2" fillId="0" borderId="0" xfId="1" applyFont="1"/>
    <xf numFmtId="0" fontId="4" fillId="0" borderId="77" xfId="1" applyFont="1" applyBorder="1" applyAlignment="1">
      <alignment horizontal="center"/>
    </xf>
    <xf numFmtId="0" fontId="4" fillId="0" borderId="78" xfId="1" applyFont="1" applyBorder="1" applyAlignment="1">
      <alignment horizontal="center"/>
    </xf>
    <xf numFmtId="0" fontId="6" fillId="0" borderId="23" xfId="1" applyFont="1" applyBorder="1" applyAlignment="1">
      <alignment wrapText="1"/>
    </xf>
    <xf numFmtId="0" fontId="6" fillId="0" borderId="0" xfId="1" applyFont="1" applyAlignment="1">
      <alignment wrapText="1"/>
    </xf>
    <xf numFmtId="0" fontId="9" fillId="0" borderId="0" xfId="1" applyAlignment="1">
      <alignment horizontal="left"/>
    </xf>
    <xf numFmtId="0" fontId="2" fillId="0" borderId="0" xfId="1" applyFont="1" applyAlignment="1">
      <alignment horizontal="center"/>
    </xf>
    <xf numFmtId="16" fontId="9" fillId="0" borderId="0" xfId="1" applyNumberFormat="1" applyAlignment="1">
      <alignment horizontal="center"/>
    </xf>
    <xf numFmtId="0" fontId="4" fillId="0" borderId="41" xfId="1" applyFont="1" applyBorder="1" applyAlignment="1">
      <alignment horizontal="center"/>
    </xf>
    <xf numFmtId="0" fontId="4" fillId="0" borderId="79" xfId="1" applyFont="1" applyBorder="1" applyAlignment="1">
      <alignment horizontal="center"/>
    </xf>
    <xf numFmtId="0" fontId="3" fillId="0" borderId="46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50" xfId="1" applyFont="1" applyBorder="1" applyAlignment="1">
      <alignment horizontal="center"/>
    </xf>
    <xf numFmtId="0" fontId="10" fillId="0" borderId="51" xfId="1" applyFont="1" applyBorder="1" applyAlignment="1">
      <alignment horizontal="center"/>
    </xf>
    <xf numFmtId="0" fontId="18" fillId="0" borderId="52" xfId="1" applyFont="1" applyBorder="1" applyAlignment="1">
      <alignment horizontal="center"/>
    </xf>
    <xf numFmtId="0" fontId="18" fillId="0" borderId="22" xfId="1" applyFont="1" applyBorder="1" applyAlignment="1">
      <alignment horizontal="center"/>
    </xf>
    <xf numFmtId="0" fontId="10" fillId="0" borderId="45" xfId="1" applyFont="1" applyBorder="1" applyAlignment="1">
      <alignment horizontal="center"/>
    </xf>
    <xf numFmtId="0" fontId="18" fillId="0" borderId="61" xfId="1" applyFont="1" applyBorder="1" applyAlignment="1">
      <alignment horizontal="center"/>
    </xf>
    <xf numFmtId="0" fontId="3" fillId="0" borderId="34" xfId="1" applyFont="1" applyBorder="1"/>
    <xf numFmtId="0" fontId="3" fillId="0" borderId="1" xfId="1" applyFont="1" applyBorder="1" applyAlignment="1">
      <alignment horizontal="center" wrapText="1"/>
    </xf>
    <xf numFmtId="0" fontId="4" fillId="0" borderId="4" xfId="1" applyFont="1" applyBorder="1" applyAlignment="1">
      <alignment wrapText="1"/>
    </xf>
    <xf numFmtId="0" fontId="4" fillId="0" borderId="24" xfId="1" applyFont="1" applyBorder="1" applyAlignment="1">
      <alignment wrapText="1"/>
    </xf>
    <xf numFmtId="0" fontId="20" fillId="0" borderId="49" xfId="1" applyFont="1" applyBorder="1" applyAlignment="1">
      <alignment wrapText="1"/>
    </xf>
    <xf numFmtId="0" fontId="20" fillId="0" borderId="56" xfId="1" applyFont="1" applyBorder="1" applyAlignment="1">
      <alignment wrapText="1"/>
    </xf>
    <xf numFmtId="0" fontId="4" fillId="0" borderId="5" xfId="1" applyFont="1" applyBorder="1"/>
    <xf numFmtId="0" fontId="4" fillId="0" borderId="50" xfId="1" applyFont="1" applyBorder="1"/>
    <xf numFmtId="0" fontId="4" fillId="0" borderId="80" xfId="1" applyFont="1" applyBorder="1" applyAlignment="1">
      <alignment horizontal="center"/>
    </xf>
    <xf numFmtId="0" fontId="4" fillId="0" borderId="34" xfId="1" applyFont="1" applyBorder="1" applyAlignment="1">
      <alignment horizontal="center"/>
    </xf>
    <xf numFmtId="0" fontId="3" fillId="0" borderId="34" xfId="1" applyFont="1" applyBorder="1" applyAlignment="1">
      <alignment horizontal="center"/>
    </xf>
    <xf numFmtId="0" fontId="3" fillId="0" borderId="60" xfId="1" applyFont="1" applyBorder="1" applyAlignment="1">
      <alignment horizontal="center" vertical="center" wrapText="1"/>
    </xf>
    <xf numFmtId="0" fontId="4" fillId="0" borderId="57" xfId="1" applyFont="1" applyBorder="1"/>
    <xf numFmtId="0" fontId="10" fillId="0" borderId="59" xfId="1" applyFont="1" applyBorder="1" applyAlignment="1">
      <alignment horizontal="center"/>
    </xf>
    <xf numFmtId="0" fontId="3" fillId="0" borderId="45" xfId="1" applyFont="1" applyBorder="1" applyAlignment="1">
      <alignment horizontal="center" wrapText="1"/>
    </xf>
    <xf numFmtId="0" fontId="3" fillId="0" borderId="48" xfId="1" applyFont="1" applyBorder="1" applyAlignment="1">
      <alignment wrapText="1"/>
    </xf>
    <xf numFmtId="0" fontId="3" fillId="0" borderId="50" xfId="1" applyFont="1" applyBorder="1"/>
    <xf numFmtId="0" fontId="14" fillId="0" borderId="58" xfId="1" applyFont="1" applyBorder="1" applyAlignment="1">
      <alignment horizontal="center"/>
    </xf>
    <xf numFmtId="0" fontId="13" fillId="0" borderId="64" xfId="1" applyFont="1" applyBorder="1" applyAlignment="1">
      <alignment horizontal="center"/>
    </xf>
    <xf numFmtId="0" fontId="3" fillId="0" borderId="75" xfId="1" applyFont="1" applyBorder="1" applyAlignment="1">
      <alignment horizontal="center"/>
    </xf>
    <xf numFmtId="0" fontId="16" fillId="0" borderId="39" xfId="1" applyFont="1" applyBorder="1"/>
    <xf numFmtId="0" fontId="4" fillId="0" borderId="39" xfId="1" applyFont="1" applyBorder="1"/>
    <xf numFmtId="0" fontId="3" fillId="0" borderId="26" xfId="1" applyFont="1" applyBorder="1" applyAlignment="1">
      <alignment horizontal="center" vertical="center"/>
    </xf>
    <xf numFmtId="0" fontId="2" fillId="0" borderId="65" xfId="1" applyFont="1" applyBorder="1" applyAlignment="1">
      <alignment horizontal="center"/>
    </xf>
    <xf numFmtId="0" fontId="2" fillId="0" borderId="63" xfId="1" applyFont="1" applyBorder="1"/>
    <xf numFmtId="0" fontId="7" fillId="0" borderId="29" xfId="1" applyFont="1" applyBorder="1"/>
    <xf numFmtId="0" fontId="3" fillId="0" borderId="65" xfId="1" applyFont="1" applyBorder="1" applyAlignment="1">
      <alignment horizontal="center" vertical="center"/>
    </xf>
    <xf numFmtId="0" fontId="16" fillId="0" borderId="29" xfId="1" applyFont="1" applyBorder="1" applyAlignment="1">
      <alignment horizontal="center"/>
    </xf>
    <xf numFmtId="0" fontId="3" fillId="0" borderId="29" xfId="1" applyFont="1" applyBorder="1" applyAlignment="1">
      <alignment horizontal="center"/>
    </xf>
    <xf numFmtId="0" fontId="3" fillId="0" borderId="66" xfId="1" applyFont="1" applyBorder="1" applyAlignment="1">
      <alignment horizontal="center"/>
    </xf>
    <xf numFmtId="0" fontId="3" fillId="0" borderId="79" xfId="1" applyFont="1" applyBorder="1" applyAlignment="1">
      <alignment horizontal="center" vertical="center"/>
    </xf>
    <xf numFmtId="0" fontId="16" fillId="0" borderId="41" xfId="1" applyFont="1" applyBorder="1" applyAlignment="1">
      <alignment horizontal="center"/>
    </xf>
    <xf numFmtId="0" fontId="3" fillId="0" borderId="78" xfId="1" applyFont="1" applyBorder="1" applyAlignment="1">
      <alignment horizontal="center"/>
    </xf>
    <xf numFmtId="0" fontId="3" fillId="0" borderId="63" xfId="1" applyFont="1" applyBorder="1" applyAlignment="1">
      <alignment horizontal="center"/>
    </xf>
    <xf numFmtId="0" fontId="14" fillId="0" borderId="42" xfId="1" applyFont="1" applyBorder="1" applyAlignment="1">
      <alignment horizontal="center"/>
    </xf>
    <xf numFmtId="1" fontId="4" fillId="0" borderId="15" xfId="1" applyNumberFormat="1" applyFont="1" applyBorder="1" applyAlignment="1">
      <alignment horizontal="center"/>
    </xf>
    <xf numFmtId="0" fontId="3" fillId="0" borderId="56" xfId="1" applyFont="1" applyBorder="1" applyAlignment="1">
      <alignment horizontal="center"/>
    </xf>
    <xf numFmtId="0" fontId="4" fillId="0" borderId="70" xfId="1" applyFont="1" applyBorder="1" applyAlignment="1">
      <alignment horizontal="center"/>
    </xf>
    <xf numFmtId="0" fontId="3" fillId="0" borderId="79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22" xfId="1" applyFont="1" applyBorder="1" applyAlignment="1">
      <alignment horizontal="center"/>
    </xf>
    <xf numFmtId="0" fontId="7" fillId="0" borderId="57" xfId="1" applyFont="1" applyBorder="1" applyAlignment="1">
      <alignment horizontal="center"/>
    </xf>
    <xf numFmtId="0" fontId="7" fillId="0" borderId="33" xfId="1" applyFont="1" applyBorder="1" applyAlignment="1">
      <alignment horizontal="center"/>
    </xf>
    <xf numFmtId="0" fontId="3" fillId="0" borderId="34" xfId="1" applyFont="1" applyBorder="1" applyAlignment="1">
      <alignment horizontal="center" vertical="center"/>
    </xf>
    <xf numFmtId="0" fontId="16" fillId="0" borderId="56" xfId="1" applyFont="1" applyBorder="1" applyAlignment="1">
      <alignment horizontal="center"/>
    </xf>
    <xf numFmtId="0" fontId="3" fillId="0" borderId="60" xfId="1" applyFont="1" applyBorder="1" applyAlignment="1">
      <alignment horizontal="center"/>
    </xf>
    <xf numFmtId="0" fontId="3" fillId="0" borderId="6" xfId="1" applyFont="1" applyBorder="1" applyAlignment="1">
      <alignment horizontal="center" vertical="center"/>
    </xf>
    <xf numFmtId="0" fontId="3" fillId="0" borderId="44" xfId="1" applyFont="1" applyBorder="1" applyAlignment="1">
      <alignment horizontal="center" vertical="center"/>
    </xf>
    <xf numFmtId="0" fontId="3" fillId="0" borderId="22" xfId="1" applyFont="1" applyBorder="1" applyAlignment="1">
      <alignment horizontal="center" vertical="center"/>
    </xf>
    <xf numFmtId="0" fontId="5" fillId="0" borderId="3" xfId="1" applyFont="1" applyBorder="1"/>
    <xf numFmtId="0" fontId="3" fillId="0" borderId="3" xfId="1" applyFont="1" applyBorder="1" applyAlignment="1">
      <alignment horizontal="center"/>
    </xf>
    <xf numFmtId="0" fontId="3" fillId="0" borderId="52" xfId="1" applyFont="1" applyBorder="1" applyAlignment="1">
      <alignment horizontal="center"/>
    </xf>
    <xf numFmtId="0" fontId="9" fillId="0" borderId="59" xfId="1" applyBorder="1" applyAlignment="1">
      <alignment horizontal="center"/>
    </xf>
    <xf numFmtId="0" fontId="26" fillId="2" borderId="56" xfId="1" applyFont="1" applyFill="1" applyBorder="1" applyAlignment="1">
      <alignment wrapText="1"/>
    </xf>
    <xf numFmtId="0" fontId="26" fillId="2" borderId="38" xfId="1" applyFont="1" applyFill="1" applyBorder="1" applyAlignment="1">
      <alignment wrapText="1"/>
    </xf>
    <xf numFmtId="0" fontId="3" fillId="0" borderId="34" xfId="1" applyFont="1" applyBorder="1" applyAlignment="1">
      <alignment horizontal="left" wrapText="1"/>
    </xf>
    <xf numFmtId="0" fontId="8" fillId="0" borderId="58" xfId="1" applyFont="1" applyBorder="1"/>
    <xf numFmtId="165" fontId="4" fillId="0" borderId="19" xfId="2" applyNumberFormat="1" applyFont="1" applyBorder="1" applyAlignment="1">
      <alignment horizontal="center"/>
    </xf>
    <xf numFmtId="0" fontId="29" fillId="0" borderId="39" xfId="1" applyFont="1" applyBorder="1" applyAlignment="1">
      <alignment wrapText="1"/>
    </xf>
    <xf numFmtId="0" fontId="4" fillId="0" borderId="45" xfId="1" applyFont="1" applyBorder="1" applyAlignment="1">
      <alignment horizontal="center" wrapText="1"/>
    </xf>
    <xf numFmtId="0" fontId="20" fillId="0" borderId="40" xfId="1" applyFont="1" applyBorder="1" applyAlignment="1">
      <alignment wrapText="1"/>
    </xf>
    <xf numFmtId="0" fontId="29" fillId="0" borderId="38" xfId="1" applyFont="1" applyBorder="1" applyAlignment="1">
      <alignment wrapText="1"/>
    </xf>
    <xf numFmtId="0" fontId="4" fillId="0" borderId="11" xfId="1" applyFont="1" applyBorder="1"/>
    <xf numFmtId="0" fontId="30" fillId="0" borderId="31" xfId="1" applyFont="1" applyBorder="1" applyAlignment="1">
      <alignment wrapText="1"/>
    </xf>
    <xf numFmtId="0" fontId="20" fillId="0" borderId="16" xfId="1" applyFont="1" applyBorder="1" applyAlignment="1">
      <alignment wrapText="1"/>
    </xf>
    <xf numFmtId="0" fontId="7" fillId="0" borderId="31" xfId="1" applyFont="1" applyBorder="1" applyAlignment="1">
      <alignment wrapText="1"/>
    </xf>
    <xf numFmtId="0" fontId="30" fillId="2" borderId="25" xfId="1" applyFont="1" applyFill="1" applyBorder="1" applyAlignment="1">
      <alignment wrapText="1"/>
    </xf>
    <xf numFmtId="0" fontId="30" fillId="2" borderId="40" xfId="1" applyFont="1" applyFill="1" applyBorder="1" applyAlignment="1">
      <alignment wrapText="1"/>
    </xf>
    <xf numFmtId="0" fontId="33" fillId="0" borderId="0" xfId="0" applyFont="1" applyAlignment="1">
      <alignment vertical="center" wrapText="1"/>
    </xf>
    <xf numFmtId="0" fontId="33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center" vertical="center" wrapText="1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37" fillId="2" borderId="0" xfId="0" applyFont="1" applyFill="1" applyAlignment="1">
      <alignment horizontal="center"/>
    </xf>
    <xf numFmtId="0" fontId="10" fillId="0" borderId="75" xfId="1" applyFont="1" applyBorder="1" applyAlignment="1">
      <alignment horizontal="center" vertical="center"/>
    </xf>
    <xf numFmtId="0" fontId="10" fillId="0" borderId="59" xfId="1" applyFont="1" applyBorder="1" applyAlignment="1">
      <alignment horizontal="center" vertical="center"/>
    </xf>
    <xf numFmtId="0" fontId="10" fillId="0" borderId="72" xfId="1" applyFont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textRotation="90" wrapText="1"/>
    </xf>
    <xf numFmtId="0" fontId="4" fillId="2" borderId="5" xfId="1" applyFont="1" applyFill="1" applyBorder="1" applyAlignment="1">
      <alignment horizontal="center" vertical="center" textRotation="90" wrapText="1"/>
    </xf>
    <xf numFmtId="0" fontId="4" fillId="2" borderId="50" xfId="1" applyFont="1" applyFill="1" applyBorder="1" applyAlignment="1">
      <alignment horizontal="center" vertical="center" textRotation="90" wrapText="1"/>
    </xf>
    <xf numFmtId="0" fontId="3" fillId="0" borderId="13" xfId="1" applyFont="1" applyBorder="1" applyAlignment="1">
      <alignment horizontal="center" wrapText="1"/>
    </xf>
    <xf numFmtId="0" fontId="3" fillId="0" borderId="14" xfId="1" applyFont="1" applyBorder="1" applyAlignment="1">
      <alignment horizontal="center" wrapText="1"/>
    </xf>
    <xf numFmtId="0" fontId="3" fillId="0" borderId="0" xfId="1" applyFont="1" applyAlignment="1">
      <alignment horizontal="left" wrapText="1"/>
    </xf>
    <xf numFmtId="0" fontId="10" fillId="3" borderId="13" xfId="1" applyFont="1" applyFill="1" applyBorder="1" applyAlignment="1">
      <alignment horizontal="center" vertical="center"/>
    </xf>
    <xf numFmtId="0" fontId="10" fillId="3" borderId="15" xfId="1" applyFont="1" applyFill="1" applyBorder="1" applyAlignment="1">
      <alignment horizontal="center" vertical="center"/>
    </xf>
    <xf numFmtId="0" fontId="10" fillId="3" borderId="9" xfId="1" applyFont="1" applyFill="1" applyBorder="1" applyAlignment="1">
      <alignment horizontal="center" vertical="center"/>
    </xf>
    <xf numFmtId="0" fontId="10" fillId="3" borderId="14" xfId="1" applyFont="1" applyFill="1" applyBorder="1" applyAlignment="1">
      <alignment horizontal="center" vertical="center" wrapText="1"/>
    </xf>
    <xf numFmtId="0" fontId="10" fillId="3" borderId="16" xfId="1" applyFont="1" applyFill="1" applyBorder="1" applyAlignment="1">
      <alignment horizontal="center" vertical="center" wrapText="1"/>
    </xf>
    <xf numFmtId="0" fontId="10" fillId="3" borderId="10" xfId="1" applyFont="1" applyFill="1" applyBorder="1" applyAlignment="1">
      <alignment horizontal="center" vertical="center" wrapText="1"/>
    </xf>
    <xf numFmtId="0" fontId="10" fillId="0" borderId="80" xfId="1" applyFont="1" applyBorder="1" applyAlignment="1">
      <alignment horizontal="center"/>
    </xf>
    <xf numFmtId="0" fontId="10" fillId="3" borderId="18" xfId="1" applyFont="1" applyFill="1" applyBorder="1" applyAlignment="1">
      <alignment horizontal="center" vertical="center" wrapText="1"/>
    </xf>
    <xf numFmtId="0" fontId="10" fillId="3" borderId="35" xfId="1" applyFont="1" applyFill="1" applyBorder="1" applyAlignment="1">
      <alignment horizontal="center" vertical="center"/>
    </xf>
    <xf numFmtId="0" fontId="10" fillId="3" borderId="17" xfId="1" applyFont="1" applyFill="1" applyBorder="1" applyAlignment="1">
      <alignment horizontal="center" vertical="center"/>
    </xf>
    <xf numFmtId="0" fontId="10" fillId="3" borderId="19" xfId="1" applyFont="1" applyFill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0" fillId="0" borderId="58" xfId="1" applyFont="1" applyBorder="1" applyAlignment="1">
      <alignment horizontal="center" vertical="center" textRotation="90" wrapText="1"/>
    </xf>
    <xf numFmtId="0" fontId="10" fillId="0" borderId="37" xfId="1" applyFont="1" applyBorder="1" applyAlignment="1">
      <alignment horizontal="center" vertical="center" textRotation="90" wrapText="1"/>
    </xf>
    <xf numFmtId="0" fontId="10" fillId="0" borderId="46" xfId="1" applyFont="1" applyBorder="1" applyAlignment="1">
      <alignment horizontal="center" vertical="center" textRotation="90" wrapText="1"/>
    </xf>
    <xf numFmtId="0" fontId="6" fillId="0" borderId="23" xfId="1" applyFont="1" applyBorder="1" applyAlignment="1">
      <alignment wrapText="1"/>
    </xf>
    <xf numFmtId="0" fontId="4" fillId="0" borderId="1" xfId="1" applyFont="1" applyBorder="1" applyAlignment="1">
      <alignment horizontal="center"/>
    </xf>
    <xf numFmtId="0" fontId="4" fillId="0" borderId="77" xfId="1" applyFont="1" applyBorder="1" applyAlignment="1">
      <alignment horizontal="center"/>
    </xf>
    <xf numFmtId="0" fontId="4" fillId="0" borderId="74" xfId="1" applyFont="1" applyBorder="1" applyAlignment="1">
      <alignment horizontal="center"/>
    </xf>
    <xf numFmtId="0" fontId="10" fillId="0" borderId="19" xfId="1" applyFont="1" applyBorder="1" applyAlignment="1">
      <alignment horizontal="center" vertical="center" textRotation="90" wrapText="1"/>
    </xf>
    <xf numFmtId="0" fontId="10" fillId="0" borderId="22" xfId="1" applyFont="1" applyBorder="1" applyAlignment="1">
      <alignment horizontal="center" vertical="center" textRotation="90" wrapText="1"/>
    </xf>
    <xf numFmtId="0" fontId="10" fillId="0" borderId="61" xfId="1" applyFont="1" applyBorder="1" applyAlignment="1">
      <alignment horizontal="center" vertical="center" textRotation="90" wrapText="1"/>
    </xf>
    <xf numFmtId="0" fontId="4" fillId="0" borderId="75" xfId="1" applyFont="1" applyBorder="1" applyAlignment="1">
      <alignment horizontal="center"/>
    </xf>
    <xf numFmtId="0" fontId="10" fillId="3" borderId="36" xfId="1" applyFont="1" applyFill="1" applyBorder="1" applyAlignment="1">
      <alignment horizontal="center" vertical="center"/>
    </xf>
    <xf numFmtId="0" fontId="15" fillId="0" borderId="0" xfId="1" applyFont="1" applyAlignment="1">
      <alignment horizontal="left" wrapText="1"/>
    </xf>
    <xf numFmtId="0" fontId="2" fillId="0" borderId="23" xfId="1" applyFont="1" applyBorder="1" applyAlignment="1">
      <alignment wrapText="1"/>
    </xf>
    <xf numFmtId="0" fontId="3" fillId="0" borderId="33" xfId="1" applyFont="1" applyBorder="1" applyAlignment="1">
      <alignment horizontal="center" wrapText="1"/>
    </xf>
    <xf numFmtId="0" fontId="3" fillId="0" borderId="31" xfId="1" applyFont="1" applyBorder="1" applyAlignment="1">
      <alignment horizontal="center" wrapText="1"/>
    </xf>
    <xf numFmtId="0" fontId="10" fillId="3" borderId="20" xfId="1" applyFont="1" applyFill="1" applyBorder="1" applyAlignment="1">
      <alignment horizontal="center" vertical="center"/>
    </xf>
    <xf numFmtId="0" fontId="4" fillId="0" borderId="79" xfId="1" applyFont="1" applyBorder="1" applyAlignment="1">
      <alignment horizontal="left" wrapText="1"/>
    </xf>
    <xf numFmtId="0" fontId="4" fillId="0" borderId="76" xfId="1" applyFont="1" applyBorder="1" applyAlignment="1">
      <alignment horizontal="left" wrapText="1"/>
    </xf>
    <xf numFmtId="0" fontId="4" fillId="0" borderId="79" xfId="1" applyFont="1" applyBorder="1" applyAlignment="1">
      <alignment wrapText="1"/>
    </xf>
    <xf numFmtId="0" fontId="4" fillId="0" borderId="76" xfId="1" applyFont="1" applyBorder="1" applyAlignment="1">
      <alignment wrapText="1"/>
    </xf>
    <xf numFmtId="0" fontId="3" fillId="0" borderId="1" xfId="1" applyFont="1" applyBorder="1" applyAlignment="1">
      <alignment horizontal="left" vertical="top" wrapText="1"/>
    </xf>
    <xf numFmtId="0" fontId="4" fillId="0" borderId="3" xfId="1" applyFont="1" applyBorder="1" applyAlignment="1">
      <alignment horizontal="left" vertical="top" wrapText="1"/>
    </xf>
    <xf numFmtId="0" fontId="4" fillId="0" borderId="75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4" fillId="0" borderId="59" xfId="1" applyFont="1" applyBorder="1" applyAlignment="1">
      <alignment horizontal="left" vertical="top" wrapText="1"/>
    </xf>
    <xf numFmtId="0" fontId="4" fillId="0" borderId="24" xfId="1" applyFont="1" applyBorder="1" applyAlignment="1">
      <alignment horizontal="left" vertical="top" wrapText="1"/>
    </xf>
    <xf numFmtId="0" fontId="4" fillId="0" borderId="23" xfId="1" applyFont="1" applyBorder="1" applyAlignment="1">
      <alignment horizontal="left" vertical="top" wrapText="1"/>
    </xf>
    <xf numFmtId="0" fontId="4" fillId="0" borderId="72" xfId="1" applyFont="1" applyBorder="1" applyAlignment="1">
      <alignment horizontal="left" vertical="top" wrapTex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10" fillId="0" borderId="42" xfId="1" applyFont="1" applyBorder="1" applyAlignment="1">
      <alignment horizontal="center" vertical="center" textRotation="90" wrapText="1"/>
    </xf>
    <xf numFmtId="0" fontId="10" fillId="0" borderId="12" xfId="1" applyFont="1" applyBorder="1" applyAlignment="1">
      <alignment horizontal="center" vertical="center" textRotation="90" wrapText="1"/>
    </xf>
    <xf numFmtId="0" fontId="10" fillId="0" borderId="48" xfId="1" applyFont="1" applyBorder="1" applyAlignment="1">
      <alignment horizontal="center" vertical="center" textRotation="90" wrapText="1"/>
    </xf>
    <xf numFmtId="0" fontId="6" fillId="0" borderId="0" xfId="1" applyFont="1" applyAlignment="1">
      <alignment horizontal="left" vertical="center"/>
    </xf>
    <xf numFmtId="0" fontId="5" fillId="0" borderId="24" xfId="1" applyFont="1" applyBorder="1" applyAlignment="1">
      <alignment horizontal="left" vertical="center" wrapText="1"/>
    </xf>
    <xf numFmtId="0" fontId="5" fillId="0" borderId="23" xfId="1" applyFont="1" applyBorder="1" applyAlignment="1">
      <alignment horizontal="left" vertical="center" wrapText="1"/>
    </xf>
    <xf numFmtId="0" fontId="5" fillId="0" borderId="7" xfId="1" applyFont="1" applyBorder="1" applyAlignment="1">
      <alignment horizontal="center"/>
    </xf>
    <xf numFmtId="0" fontId="5" fillId="0" borderId="43" xfId="1" applyFont="1" applyBorder="1" applyAlignment="1">
      <alignment horizontal="center"/>
    </xf>
    <xf numFmtId="0" fontId="3" fillId="0" borderId="13" xfId="1" applyFont="1" applyBorder="1" applyAlignment="1">
      <alignment horizontal="center"/>
    </xf>
    <xf numFmtId="0" fontId="3" fillId="0" borderId="14" xfId="1" applyFont="1" applyBorder="1" applyAlignment="1">
      <alignment horizontal="center"/>
    </xf>
    <xf numFmtId="0" fontId="4" fillId="0" borderId="57" xfId="1" applyFont="1" applyBorder="1" applyAlignment="1">
      <alignment horizontal="center"/>
    </xf>
    <xf numFmtId="0" fontId="4" fillId="0" borderId="80" xfId="1" applyFont="1" applyBorder="1" applyAlignment="1">
      <alignment horizontal="center"/>
    </xf>
    <xf numFmtId="0" fontId="4" fillId="0" borderId="12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3" fillId="0" borderId="56" xfId="1" applyFont="1" applyBorder="1" applyAlignment="1">
      <alignment horizontal="center"/>
    </xf>
    <xf numFmtId="0" fontId="3" fillId="0" borderId="41" xfId="1" applyFont="1" applyBorder="1" applyAlignment="1">
      <alignment horizontal="center"/>
    </xf>
    <xf numFmtId="0" fontId="4" fillId="0" borderId="25" xfId="1" applyFont="1" applyBorder="1" applyAlignment="1">
      <alignment horizontal="center"/>
    </xf>
    <xf numFmtId="0" fontId="4" fillId="0" borderId="73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75" xfId="1" applyFont="1" applyBorder="1" applyAlignment="1">
      <alignment horizontal="center"/>
    </xf>
    <xf numFmtId="0" fontId="3" fillId="0" borderId="38" xfId="1" applyFont="1" applyBorder="1" applyAlignment="1">
      <alignment horizontal="center" wrapText="1"/>
    </xf>
    <xf numFmtId="0" fontId="3" fillId="0" borderId="9" xfId="1" applyFont="1" applyBorder="1" applyAlignment="1">
      <alignment horizontal="center" wrapText="1"/>
    </xf>
    <xf numFmtId="0" fontId="3" fillId="0" borderId="40" xfId="1" applyFont="1" applyBorder="1" applyAlignment="1">
      <alignment horizontal="center" wrapText="1"/>
    </xf>
    <xf numFmtId="0" fontId="3" fillId="0" borderId="10" xfId="1" applyFont="1" applyBorder="1" applyAlignment="1">
      <alignment horizontal="center" wrapText="1"/>
    </xf>
    <xf numFmtId="0" fontId="10" fillId="0" borderId="18" xfId="1" applyFont="1" applyBorder="1" applyAlignment="1">
      <alignment horizontal="center" vertical="center" textRotation="90" wrapText="1"/>
    </xf>
    <xf numFmtId="0" fontId="10" fillId="0" borderId="44" xfId="1" applyFont="1" applyBorder="1" applyAlignment="1">
      <alignment horizontal="center" vertical="center" textRotation="90" wrapText="1"/>
    </xf>
    <xf numFmtId="0" fontId="10" fillId="0" borderId="47" xfId="1" applyFont="1" applyBorder="1" applyAlignment="1">
      <alignment horizontal="center" vertical="center" textRotation="90" wrapText="1"/>
    </xf>
    <xf numFmtId="0" fontId="3" fillId="0" borderId="0" xfId="1" applyFont="1" applyAlignment="1">
      <alignment horizontal="center" wrapText="1"/>
    </xf>
    <xf numFmtId="0" fontId="9" fillId="0" borderId="0" xfId="1" applyAlignment="1">
      <alignment horizontal="center"/>
    </xf>
    <xf numFmtId="0" fontId="4" fillId="0" borderId="3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3" fillId="0" borderId="25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0" fontId="4" fillId="2" borderId="19" xfId="1" applyFont="1" applyFill="1" applyBorder="1" applyAlignment="1">
      <alignment horizontal="center" vertical="center" textRotation="90" wrapText="1"/>
    </xf>
    <xf numFmtId="0" fontId="4" fillId="2" borderId="59" xfId="1" applyFont="1" applyFill="1" applyBorder="1" applyAlignment="1">
      <alignment horizontal="center" vertical="center" textRotation="90" wrapText="1"/>
    </xf>
    <xf numFmtId="0" fontId="4" fillId="2" borderId="72" xfId="1" applyFont="1" applyFill="1" applyBorder="1" applyAlignment="1">
      <alignment horizontal="center" vertical="center" textRotation="90" wrapText="1"/>
    </xf>
    <xf numFmtId="0" fontId="4" fillId="0" borderId="49" xfId="1" applyFont="1" applyBorder="1" applyAlignment="1">
      <alignment horizontal="center"/>
    </xf>
    <xf numFmtId="0" fontId="3" fillId="0" borderId="25" xfId="1" applyFont="1" applyBorder="1" applyAlignment="1">
      <alignment horizontal="center" wrapText="1"/>
    </xf>
    <xf numFmtId="0" fontId="4" fillId="0" borderId="2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53" xfId="1" applyFont="1" applyBorder="1" applyAlignment="1">
      <alignment horizontal="center"/>
    </xf>
    <xf numFmtId="0" fontId="4" fillId="2" borderId="52" xfId="1" applyFont="1" applyFill="1" applyBorder="1" applyAlignment="1">
      <alignment horizontal="center" vertical="center" textRotation="90" wrapText="1"/>
    </xf>
    <xf numFmtId="0" fontId="4" fillId="3" borderId="13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/>
    </xf>
    <xf numFmtId="0" fontId="4" fillId="3" borderId="14" xfId="1" applyFont="1" applyFill="1" applyBorder="1" applyAlignment="1">
      <alignment horizontal="center" vertical="center" wrapText="1"/>
    </xf>
    <xf numFmtId="0" fontId="4" fillId="3" borderId="16" xfId="1" applyFont="1" applyFill="1" applyBorder="1" applyAlignment="1">
      <alignment horizontal="center" vertical="center" wrapText="1"/>
    </xf>
    <xf numFmtId="0" fontId="4" fillId="3" borderId="18" xfId="1" applyFont="1" applyFill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0" borderId="75" xfId="1" applyFont="1" applyBorder="1" applyAlignment="1">
      <alignment horizontal="center" vertical="center"/>
    </xf>
    <xf numFmtId="0" fontId="4" fillId="0" borderId="59" xfId="1" applyFont="1" applyBorder="1" applyAlignment="1">
      <alignment horizontal="center" vertical="center"/>
    </xf>
    <xf numFmtId="0" fontId="31" fillId="0" borderId="16" xfId="0" applyFont="1" applyBorder="1" applyAlignment="1">
      <alignment horizontal="center" vertical="center" wrapText="1"/>
    </xf>
    <xf numFmtId="0" fontId="31" fillId="0" borderId="18" xfId="0" applyFont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center"/>
    </xf>
    <xf numFmtId="0" fontId="31" fillId="0" borderId="42" xfId="0" applyFont="1" applyBorder="1" applyAlignment="1">
      <alignment horizontal="center" vertical="center" wrapText="1"/>
    </xf>
    <xf numFmtId="0" fontId="33" fillId="0" borderId="80" xfId="0" applyFont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3" fillId="0" borderId="25" xfId="0" applyFont="1" applyBorder="1" applyAlignment="1">
      <alignment horizontal="center" vertical="center" wrapText="1"/>
    </xf>
    <xf numFmtId="0" fontId="33" fillId="0" borderId="73" xfId="0" applyFont="1" applyBorder="1" applyAlignment="1">
      <alignment horizontal="center" vertical="center" wrapText="1"/>
    </xf>
    <xf numFmtId="0" fontId="33" fillId="0" borderId="62" xfId="0" applyFont="1" applyBorder="1" applyAlignment="1">
      <alignment horizontal="center" vertical="center" wrapText="1"/>
    </xf>
    <xf numFmtId="0" fontId="35" fillId="0" borderId="42" xfId="0" applyFont="1" applyBorder="1" applyAlignment="1">
      <alignment horizontal="center" vertical="center" wrapText="1"/>
    </xf>
    <xf numFmtId="0" fontId="36" fillId="0" borderId="80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36" fillId="0" borderId="25" xfId="0" applyFont="1" applyBorder="1" applyAlignment="1">
      <alignment horizontal="center" vertical="center" wrapText="1"/>
    </xf>
    <xf numFmtId="0" fontId="36" fillId="0" borderId="73" xfId="0" applyFont="1" applyBorder="1" applyAlignment="1">
      <alignment horizontal="center" vertical="center" wrapText="1"/>
    </xf>
    <xf numFmtId="0" fontId="36" fillId="0" borderId="62" xfId="0" applyFont="1" applyBorder="1" applyAlignment="1">
      <alignment horizontal="center" vertical="center" wrapText="1"/>
    </xf>
  </cellXfs>
  <cellStyles count="3">
    <cellStyle name="Normalny" xfId="0" builtinId="0"/>
    <cellStyle name="Normalny_KRK_SNPS_GiG_uwm_2012" xfId="1" xr:uid="{00000000-0005-0000-0000-000001000000}"/>
    <cellStyle name="Procentowy" xfId="2" builtinId="5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4"/>
  <sheetViews>
    <sheetView tabSelected="1" view="pageBreakPreview" topLeftCell="A279" zoomScale="120" zoomScaleNormal="85" zoomScaleSheetLayoutView="120" zoomScalePageLayoutView="70" workbookViewId="0">
      <selection activeCell="R300" sqref="R300"/>
    </sheetView>
  </sheetViews>
  <sheetFormatPr defaultColWidth="8" defaultRowHeight="12.75" x14ac:dyDescent="0.2"/>
  <cols>
    <col min="1" max="1" width="4" style="1" customWidth="1"/>
    <col min="2" max="2" width="37.875" style="2" customWidth="1"/>
    <col min="3" max="3" width="7.375" style="2" customWidth="1"/>
    <col min="4" max="4" width="7.75" style="1" customWidth="1"/>
    <col min="5" max="5" width="8.375" style="1" customWidth="1"/>
    <col min="6" max="6" width="7.625" style="1" customWidth="1"/>
    <col min="7" max="7" width="7.75" style="1" customWidth="1"/>
    <col min="8" max="8" width="6.875" style="1" customWidth="1"/>
    <col min="9" max="9" width="7.625" style="1" customWidth="1"/>
    <col min="10" max="10" width="7.875" style="1" customWidth="1"/>
    <col min="11" max="11" width="7" style="1" customWidth="1"/>
    <col min="12" max="12" width="7.75" style="1" customWidth="1"/>
    <col min="13" max="13" width="10.375" style="1" customWidth="1"/>
    <col min="14" max="15" width="7.75" style="1" customWidth="1"/>
    <col min="16" max="16" width="7.25" style="1" customWidth="1"/>
    <col min="17" max="17" width="8" style="8" customWidth="1"/>
    <col min="18" max="16384" width="8" style="2"/>
  </cols>
  <sheetData>
    <row r="1" spans="1:17" ht="15.75" x14ac:dyDescent="0.25">
      <c r="B1" s="87" t="s">
        <v>161</v>
      </c>
      <c r="C1" s="247"/>
      <c r="H1" s="248" t="s">
        <v>164</v>
      </c>
    </row>
    <row r="2" spans="1:17" ht="15.75" x14ac:dyDescent="0.25">
      <c r="B2" s="63" t="s">
        <v>166</v>
      </c>
      <c r="H2" s="248" t="s">
        <v>165</v>
      </c>
      <c r="K2" s="249"/>
    </row>
    <row r="3" spans="1:17" ht="16.5" thickBot="1" x14ac:dyDescent="0.3">
      <c r="A3" s="8"/>
      <c r="B3" s="242" t="s">
        <v>1</v>
      </c>
      <c r="C3" s="63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1:17" ht="19.5" customHeight="1" thickBot="1" x14ac:dyDescent="0.25">
      <c r="A4" s="3" t="s">
        <v>2</v>
      </c>
      <c r="B4" s="4"/>
      <c r="C4" s="105"/>
      <c r="D4" s="364" t="s">
        <v>3</v>
      </c>
      <c r="E4" s="365"/>
      <c r="F4" s="366"/>
      <c r="G4" s="255" t="s">
        <v>4</v>
      </c>
      <c r="H4" s="5" t="s">
        <v>5</v>
      </c>
      <c r="I4" s="256" t="s">
        <v>6</v>
      </c>
      <c r="J4" s="421" t="s">
        <v>7</v>
      </c>
      <c r="K4" s="365"/>
      <c r="L4" s="365"/>
      <c r="M4" s="365"/>
      <c r="N4" s="365"/>
      <c r="O4" s="365"/>
      <c r="P4" s="370"/>
      <c r="Q4" s="107" t="s">
        <v>8</v>
      </c>
    </row>
    <row r="5" spans="1:17" ht="12.75" customHeight="1" thickBot="1" x14ac:dyDescent="0.25">
      <c r="A5" s="6"/>
      <c r="B5" s="7" t="s">
        <v>9</v>
      </c>
      <c r="C5" s="8" t="s">
        <v>10</v>
      </c>
      <c r="D5" s="107" t="s">
        <v>11</v>
      </c>
      <c r="E5" s="360" t="s">
        <v>158</v>
      </c>
      <c r="F5" s="367" t="s">
        <v>157</v>
      </c>
      <c r="G5" s="12" t="s">
        <v>12</v>
      </c>
      <c r="H5" s="9" t="s">
        <v>13</v>
      </c>
      <c r="I5" s="257" t="s">
        <v>14</v>
      </c>
      <c r="J5" s="107" t="s">
        <v>11</v>
      </c>
      <c r="K5" s="352" t="s">
        <v>15</v>
      </c>
      <c r="L5" s="352"/>
      <c r="M5" s="352"/>
      <c r="N5" s="352"/>
      <c r="O5" s="352"/>
      <c r="P5" s="340" t="s">
        <v>151</v>
      </c>
      <c r="Q5" s="108" t="s">
        <v>16</v>
      </c>
    </row>
    <row r="6" spans="1:17" ht="16.5" customHeight="1" x14ac:dyDescent="0.2">
      <c r="A6" s="11"/>
      <c r="B6" s="7" t="s">
        <v>17</v>
      </c>
      <c r="C6" s="8"/>
      <c r="D6" s="108"/>
      <c r="E6" s="361"/>
      <c r="F6" s="368"/>
      <c r="G6" s="12" t="s">
        <v>18</v>
      </c>
      <c r="H6" s="9"/>
      <c r="I6" s="257" t="s">
        <v>19</v>
      </c>
      <c r="J6" s="10"/>
      <c r="K6" s="346" t="s">
        <v>20</v>
      </c>
      <c r="L6" s="349" t="s">
        <v>159</v>
      </c>
      <c r="M6" s="349" t="s">
        <v>167</v>
      </c>
      <c r="N6" s="354" t="s">
        <v>156</v>
      </c>
      <c r="O6" s="357" t="s">
        <v>152</v>
      </c>
      <c r="P6" s="341"/>
      <c r="Q6" s="13" t="s">
        <v>21</v>
      </c>
    </row>
    <row r="7" spans="1:17" ht="15.75" customHeight="1" x14ac:dyDescent="0.2">
      <c r="A7" s="6"/>
      <c r="B7" s="7"/>
      <c r="C7" s="63"/>
      <c r="D7" s="108"/>
      <c r="E7" s="361"/>
      <c r="F7" s="368"/>
      <c r="G7" s="12" t="s">
        <v>22</v>
      </c>
      <c r="H7" s="8"/>
      <c r="I7" s="257" t="s">
        <v>23</v>
      </c>
      <c r="J7" s="10"/>
      <c r="K7" s="347"/>
      <c r="L7" s="350"/>
      <c r="M7" s="350"/>
      <c r="N7" s="355"/>
      <c r="O7" s="358"/>
      <c r="P7" s="341"/>
      <c r="Q7" s="13" t="s">
        <v>24</v>
      </c>
    </row>
    <row r="8" spans="1:17" ht="11.25" customHeight="1" x14ac:dyDescent="0.2">
      <c r="A8" s="6"/>
      <c r="B8" s="109"/>
      <c r="C8" s="63"/>
      <c r="D8" s="108"/>
      <c r="E8" s="361"/>
      <c r="F8" s="368"/>
      <c r="G8" s="12" t="s">
        <v>25</v>
      </c>
      <c r="H8" s="9"/>
      <c r="I8" s="257" t="s">
        <v>110</v>
      </c>
      <c r="J8" s="85"/>
      <c r="K8" s="347"/>
      <c r="L8" s="350"/>
      <c r="M8" s="350"/>
      <c r="N8" s="355"/>
      <c r="O8" s="358"/>
      <c r="P8" s="341"/>
      <c r="Q8" s="108"/>
    </row>
    <row r="9" spans="1:17" ht="9.75" customHeight="1" thickBot="1" x14ac:dyDescent="0.25">
      <c r="A9" s="110"/>
      <c r="B9" s="111"/>
      <c r="C9" s="179"/>
      <c r="D9" s="113"/>
      <c r="E9" s="362"/>
      <c r="F9" s="369"/>
      <c r="G9" s="258"/>
      <c r="H9" s="180"/>
      <c r="I9" s="259"/>
      <c r="J9" s="112"/>
      <c r="K9" s="371"/>
      <c r="L9" s="353"/>
      <c r="M9" s="353"/>
      <c r="N9" s="356"/>
      <c r="O9" s="359"/>
      <c r="P9" s="342"/>
      <c r="Q9" s="113"/>
    </row>
    <row r="10" spans="1:17" ht="13.5" thickBot="1" x14ac:dyDescent="0.25">
      <c r="A10" s="6"/>
      <c r="B10" s="73" t="s">
        <v>26</v>
      </c>
      <c r="C10" s="114"/>
      <c r="D10" s="107"/>
      <c r="E10" s="117"/>
      <c r="F10" s="116"/>
      <c r="G10" s="84"/>
      <c r="H10" s="99"/>
      <c r="I10" s="108"/>
      <c r="J10" s="253"/>
      <c r="K10" s="115"/>
      <c r="L10" s="297"/>
      <c r="M10" s="297"/>
      <c r="N10" s="116"/>
      <c r="O10" s="182"/>
      <c r="P10" s="182"/>
      <c r="Q10" s="182"/>
    </row>
    <row r="11" spans="1:17" ht="13.5" thickBot="1" x14ac:dyDescent="0.25">
      <c r="A11" s="69" t="s">
        <v>27</v>
      </c>
      <c r="B11" s="74" t="s">
        <v>28</v>
      </c>
      <c r="C11" s="119"/>
      <c r="D11" s="107"/>
      <c r="E11" s="117"/>
      <c r="F11" s="116"/>
      <c r="G11" s="117"/>
      <c r="H11" s="118"/>
      <c r="I11" s="107"/>
      <c r="J11" s="253"/>
      <c r="K11" s="80"/>
      <c r="L11" s="76"/>
      <c r="M11" s="76"/>
      <c r="N11" s="77"/>
      <c r="O11" s="182"/>
      <c r="P11" s="182"/>
      <c r="Q11" s="182"/>
    </row>
    <row r="12" spans="1:17" x14ac:dyDescent="0.2">
      <c r="A12" s="202">
        <v>1</v>
      </c>
      <c r="B12" s="190" t="s">
        <v>109</v>
      </c>
      <c r="C12" s="106">
        <v>1</v>
      </c>
      <c r="D12" s="153">
        <f>E12+F12</f>
        <v>2</v>
      </c>
      <c r="E12" s="121">
        <v>1.6</v>
      </c>
      <c r="F12" s="72">
        <v>0.4</v>
      </c>
      <c r="G12" s="121"/>
      <c r="H12" s="88" t="s">
        <v>29</v>
      </c>
      <c r="I12" s="106" t="s">
        <v>44</v>
      </c>
      <c r="J12" s="106">
        <f>SUM(K12:P12)</f>
        <v>50</v>
      </c>
      <c r="K12" s="67"/>
      <c r="L12" s="65">
        <v>30</v>
      </c>
      <c r="M12" s="65"/>
      <c r="N12" s="66"/>
      <c r="O12" s="181">
        <v>10</v>
      </c>
      <c r="P12" s="153">
        <v>10</v>
      </c>
      <c r="Q12" s="122" t="s">
        <v>31</v>
      </c>
    </row>
    <row r="13" spans="1:17" x14ac:dyDescent="0.2">
      <c r="A13" s="120">
        <v>2</v>
      </c>
      <c r="B13" s="191" t="s">
        <v>111</v>
      </c>
      <c r="C13" s="123">
        <v>1</v>
      </c>
      <c r="D13" s="142">
        <v>2</v>
      </c>
      <c r="E13" s="124">
        <v>1.2</v>
      </c>
      <c r="F13" s="68">
        <v>0.8</v>
      </c>
      <c r="G13" s="124"/>
      <c r="H13" s="90" t="s">
        <v>29</v>
      </c>
      <c r="I13" s="123" t="s">
        <v>44</v>
      </c>
      <c r="J13" s="123">
        <f>SUM(K13:P13)</f>
        <v>50</v>
      </c>
      <c r="K13" s="32">
        <v>20</v>
      </c>
      <c r="L13" s="34"/>
      <c r="M13" s="34"/>
      <c r="N13" s="68"/>
      <c r="O13" s="122">
        <v>10</v>
      </c>
      <c r="P13" s="142">
        <v>20</v>
      </c>
      <c r="Q13" s="122" t="s">
        <v>31</v>
      </c>
    </row>
    <row r="14" spans="1:17" ht="13.5" thickBot="1" x14ac:dyDescent="0.25">
      <c r="A14" s="110">
        <v>3</v>
      </c>
      <c r="B14" s="203" t="s">
        <v>112</v>
      </c>
      <c r="C14" s="125">
        <v>1</v>
      </c>
      <c r="D14" s="144">
        <v>2</v>
      </c>
      <c r="E14" s="126">
        <v>1.2</v>
      </c>
      <c r="F14" s="51">
        <v>0.8</v>
      </c>
      <c r="G14" s="126"/>
      <c r="H14" s="94" t="s">
        <v>29</v>
      </c>
      <c r="I14" s="125" t="s">
        <v>44</v>
      </c>
      <c r="J14" s="205">
        <f>SUM(K14:P14)</f>
        <v>50</v>
      </c>
      <c r="K14" s="75">
        <v>20</v>
      </c>
      <c r="L14" s="42"/>
      <c r="M14" s="42"/>
      <c r="N14" s="51"/>
      <c r="O14" s="156">
        <v>10</v>
      </c>
      <c r="P14" s="147">
        <v>20</v>
      </c>
      <c r="Q14" s="122" t="s">
        <v>31</v>
      </c>
    </row>
    <row r="15" spans="1:17" x14ac:dyDescent="0.2">
      <c r="A15" s="120"/>
      <c r="B15" s="201" t="s">
        <v>34</v>
      </c>
      <c r="C15" s="129"/>
      <c r="D15" s="153"/>
      <c r="E15" s="121"/>
      <c r="F15" s="72"/>
      <c r="G15" s="121"/>
      <c r="H15" s="88"/>
      <c r="I15" s="153"/>
      <c r="J15" s="232">
        <f t="shared" ref="J15:P15" si="0">SUM(J12:J14)</f>
        <v>150</v>
      </c>
      <c r="K15" s="30">
        <f>SUM(K12:K14)</f>
        <v>40</v>
      </c>
      <c r="L15" s="71">
        <f t="shared" si="0"/>
        <v>30</v>
      </c>
      <c r="M15" s="71">
        <f t="shared" si="0"/>
        <v>0</v>
      </c>
      <c r="N15" s="72">
        <f t="shared" si="0"/>
        <v>0</v>
      </c>
      <c r="O15" s="152">
        <f t="shared" si="0"/>
        <v>30</v>
      </c>
      <c r="P15" s="152">
        <f t="shared" si="0"/>
        <v>50</v>
      </c>
      <c r="Q15" s="122"/>
    </row>
    <row r="16" spans="1:17" x14ac:dyDescent="0.2">
      <c r="A16" s="127"/>
      <c r="B16" s="128" t="s">
        <v>35</v>
      </c>
      <c r="C16" s="130"/>
      <c r="D16" s="142"/>
      <c r="E16" s="124"/>
      <c r="F16" s="68"/>
      <c r="G16" s="124">
        <f>SUM(G12:G14)</f>
        <v>0</v>
      </c>
      <c r="H16" s="90"/>
      <c r="I16" s="142"/>
      <c r="J16" s="123"/>
      <c r="K16" s="32"/>
      <c r="L16" s="34"/>
      <c r="M16" s="34"/>
      <c r="N16" s="68"/>
      <c r="O16" s="122"/>
      <c r="P16" s="122"/>
      <c r="Q16" s="131"/>
    </row>
    <row r="17" spans="1:17" x14ac:dyDescent="0.2">
      <c r="A17" s="127"/>
      <c r="B17" s="128" t="s">
        <v>36</v>
      </c>
      <c r="C17" s="130"/>
      <c r="D17" s="142">
        <f>D12+D13+D14</f>
        <v>6</v>
      </c>
      <c r="E17" s="124"/>
      <c r="F17" s="68"/>
      <c r="G17" s="124"/>
      <c r="H17" s="90"/>
      <c r="I17" s="142"/>
      <c r="J17" s="123"/>
      <c r="K17" s="32"/>
      <c r="L17" s="34"/>
      <c r="M17" s="34"/>
      <c r="N17" s="68"/>
      <c r="O17" s="122"/>
      <c r="P17" s="122"/>
      <c r="Q17" s="122"/>
    </row>
    <row r="18" spans="1:17" ht="13.5" thickBot="1" x14ac:dyDescent="0.25">
      <c r="A18" s="132"/>
      <c r="B18" s="133" t="s">
        <v>37</v>
      </c>
      <c r="C18" s="134"/>
      <c r="D18" s="147">
        <f>SUM(D12:D14)</f>
        <v>6</v>
      </c>
      <c r="E18" s="135">
        <f>SUM(E12:E14)</f>
        <v>4</v>
      </c>
      <c r="F18" s="70">
        <f>SUM(F12:F14)</f>
        <v>2</v>
      </c>
      <c r="G18" s="135"/>
      <c r="H18" s="91"/>
      <c r="I18" s="147"/>
      <c r="J18" s="205"/>
      <c r="K18" s="83"/>
      <c r="L18" s="19"/>
      <c r="M18" s="19"/>
      <c r="N18" s="70"/>
      <c r="O18" s="156"/>
      <c r="P18" s="156"/>
      <c r="Q18" s="122"/>
    </row>
    <row r="19" spans="1:17" ht="13.5" thickBot="1" x14ac:dyDescent="0.25">
      <c r="A19" s="14" t="s">
        <v>38</v>
      </c>
      <c r="B19" s="210" t="s">
        <v>39</v>
      </c>
      <c r="C19" s="215"/>
      <c r="D19" s="254"/>
      <c r="E19" s="252"/>
      <c r="F19" s="136"/>
      <c r="G19" s="101"/>
      <c r="H19" s="103"/>
      <c r="I19" s="113"/>
      <c r="J19" s="112"/>
      <c r="K19" s="100"/>
      <c r="L19" s="102"/>
      <c r="M19" s="102"/>
      <c r="N19" s="136"/>
      <c r="O19" s="163"/>
      <c r="P19" s="163"/>
      <c r="Q19" s="163"/>
    </row>
    <row r="20" spans="1:17" ht="15.75" customHeight="1" x14ac:dyDescent="0.2">
      <c r="A20" s="120">
        <v>1</v>
      </c>
      <c r="B20" s="196" t="s">
        <v>123</v>
      </c>
      <c r="C20" s="139">
        <v>1</v>
      </c>
      <c r="D20" s="139">
        <v>4</v>
      </c>
      <c r="E20" s="138">
        <v>3</v>
      </c>
      <c r="F20" s="66">
        <v>2</v>
      </c>
      <c r="G20" s="138"/>
      <c r="H20" s="89" t="s">
        <v>40</v>
      </c>
      <c r="I20" s="139" t="s">
        <v>30</v>
      </c>
      <c r="J20" s="232">
        <f t="shared" ref="J20:J25" si="1">SUM(K20:P20)</f>
        <v>100</v>
      </c>
      <c r="K20" s="67">
        <v>30</v>
      </c>
      <c r="L20" s="65">
        <v>30</v>
      </c>
      <c r="M20" s="65"/>
      <c r="N20" s="66"/>
      <c r="O20" s="152">
        <v>15</v>
      </c>
      <c r="P20" s="152">
        <v>25</v>
      </c>
      <c r="Q20" s="152" t="s">
        <v>31</v>
      </c>
    </row>
    <row r="21" spans="1:17" ht="14.25" customHeight="1" x14ac:dyDescent="0.2">
      <c r="A21" s="120">
        <v>2</v>
      </c>
      <c r="B21" s="199" t="s">
        <v>113</v>
      </c>
      <c r="C21" s="139">
        <v>1</v>
      </c>
      <c r="D21" s="139">
        <f>E21+F21</f>
        <v>4</v>
      </c>
      <c r="E21" s="138">
        <v>2.4</v>
      </c>
      <c r="F21" s="66">
        <v>1.6</v>
      </c>
      <c r="G21" s="138"/>
      <c r="H21" s="89" t="s">
        <v>40</v>
      </c>
      <c r="I21" s="139" t="s">
        <v>30</v>
      </c>
      <c r="J21" s="232">
        <f t="shared" si="1"/>
        <v>100</v>
      </c>
      <c r="K21" s="32">
        <v>30</v>
      </c>
      <c r="L21" s="34"/>
      <c r="M21" s="34">
        <v>15</v>
      </c>
      <c r="N21" s="68"/>
      <c r="O21" s="152">
        <v>15</v>
      </c>
      <c r="P21" s="152">
        <v>40</v>
      </c>
      <c r="Q21" s="152" t="s">
        <v>114</v>
      </c>
    </row>
    <row r="22" spans="1:17" x14ac:dyDescent="0.2">
      <c r="A22" s="120">
        <v>3</v>
      </c>
      <c r="B22" s="199" t="s">
        <v>115</v>
      </c>
      <c r="C22" s="139">
        <v>1</v>
      </c>
      <c r="D22" s="139">
        <f>E22+F22</f>
        <v>4</v>
      </c>
      <c r="E22" s="138">
        <v>1.6</v>
      </c>
      <c r="F22" s="66">
        <v>2.4</v>
      </c>
      <c r="G22" s="138">
        <v>4</v>
      </c>
      <c r="H22" s="89" t="s">
        <v>29</v>
      </c>
      <c r="I22" s="139" t="s">
        <v>30</v>
      </c>
      <c r="J22" s="232">
        <f t="shared" si="1"/>
        <v>100</v>
      </c>
      <c r="K22" s="32">
        <v>15</v>
      </c>
      <c r="L22" s="34"/>
      <c r="M22" s="34">
        <v>15</v>
      </c>
      <c r="N22" s="68"/>
      <c r="O22" s="152">
        <v>15</v>
      </c>
      <c r="P22" s="152">
        <v>55</v>
      </c>
      <c r="Q22" s="152" t="s">
        <v>114</v>
      </c>
    </row>
    <row r="23" spans="1:17" x14ac:dyDescent="0.2">
      <c r="A23" s="120">
        <v>4</v>
      </c>
      <c r="B23" s="197" t="s">
        <v>116</v>
      </c>
      <c r="C23" s="142">
        <v>1</v>
      </c>
      <c r="D23" s="139">
        <f>E23+F23</f>
        <v>4</v>
      </c>
      <c r="E23" s="124">
        <v>1.8</v>
      </c>
      <c r="F23" s="68">
        <v>2.2000000000000002</v>
      </c>
      <c r="G23" s="124">
        <v>4</v>
      </c>
      <c r="H23" s="90" t="s">
        <v>40</v>
      </c>
      <c r="I23" s="142" t="s">
        <v>30</v>
      </c>
      <c r="J23" s="232">
        <f t="shared" si="1"/>
        <v>100</v>
      </c>
      <c r="K23" s="32">
        <v>15</v>
      </c>
      <c r="L23" s="34">
        <v>15</v>
      </c>
      <c r="M23" s="34"/>
      <c r="N23" s="68"/>
      <c r="O23" s="122">
        <v>15</v>
      </c>
      <c r="P23" s="122">
        <v>55</v>
      </c>
      <c r="Q23" s="122" t="s">
        <v>114</v>
      </c>
    </row>
    <row r="24" spans="1:17" ht="15.75" customHeight="1" x14ac:dyDescent="0.2">
      <c r="A24" s="120">
        <v>5</v>
      </c>
      <c r="B24" s="199" t="s">
        <v>117</v>
      </c>
      <c r="C24" s="139">
        <v>1</v>
      </c>
      <c r="D24" s="139">
        <f>E24+F24</f>
        <v>3</v>
      </c>
      <c r="E24" s="138">
        <v>1.6</v>
      </c>
      <c r="F24" s="66">
        <v>1.4</v>
      </c>
      <c r="G24" s="138">
        <v>3</v>
      </c>
      <c r="H24" s="89" t="s">
        <v>29</v>
      </c>
      <c r="I24" s="139" t="s">
        <v>30</v>
      </c>
      <c r="J24" s="232">
        <f t="shared" si="1"/>
        <v>75</v>
      </c>
      <c r="K24" s="32">
        <v>10</v>
      </c>
      <c r="L24" s="34"/>
      <c r="M24" s="34">
        <v>10</v>
      </c>
      <c r="N24" s="68">
        <v>5</v>
      </c>
      <c r="O24" s="152">
        <v>15</v>
      </c>
      <c r="P24" s="152">
        <v>35</v>
      </c>
      <c r="Q24" s="152" t="s">
        <v>114</v>
      </c>
    </row>
    <row r="25" spans="1:17" ht="13.5" thickBot="1" x14ac:dyDescent="0.25">
      <c r="A25" s="120">
        <v>6</v>
      </c>
      <c r="B25" s="199" t="s">
        <v>118</v>
      </c>
      <c r="C25" s="139">
        <v>1</v>
      </c>
      <c r="D25" s="108">
        <f>E25+F25</f>
        <v>5</v>
      </c>
      <c r="E25" s="84">
        <v>2.6</v>
      </c>
      <c r="F25" s="140">
        <v>2.4</v>
      </c>
      <c r="G25" s="84">
        <v>5</v>
      </c>
      <c r="H25" s="99" t="s">
        <v>40</v>
      </c>
      <c r="I25" s="108" t="s">
        <v>30</v>
      </c>
      <c r="J25" s="232">
        <f t="shared" si="1"/>
        <v>125</v>
      </c>
      <c r="K25" s="75">
        <v>20</v>
      </c>
      <c r="L25" s="42">
        <v>10</v>
      </c>
      <c r="M25" s="42"/>
      <c r="N25" s="51">
        <v>20</v>
      </c>
      <c r="O25" s="131">
        <v>15</v>
      </c>
      <c r="P25" s="131">
        <v>60</v>
      </c>
      <c r="Q25" s="152" t="s">
        <v>114</v>
      </c>
    </row>
    <row r="26" spans="1:17" x14ac:dyDescent="0.2">
      <c r="A26" s="127"/>
      <c r="B26" s="194" t="s">
        <v>34</v>
      </c>
      <c r="C26" s="142"/>
      <c r="D26" s="153"/>
      <c r="E26" s="121"/>
      <c r="F26" s="72"/>
      <c r="G26" s="121"/>
      <c r="H26" s="88"/>
      <c r="I26" s="153"/>
      <c r="J26" s="106">
        <f t="shared" ref="J26:P26" si="2">SUM(J20:J25)</f>
        <v>600</v>
      </c>
      <c r="K26" s="30">
        <f>SUM(K20:K25)</f>
        <v>120</v>
      </c>
      <c r="L26" s="71">
        <f t="shared" si="2"/>
        <v>55</v>
      </c>
      <c r="M26" s="71">
        <f t="shared" si="2"/>
        <v>40</v>
      </c>
      <c r="N26" s="72">
        <f t="shared" si="2"/>
        <v>25</v>
      </c>
      <c r="O26" s="181">
        <f t="shared" si="2"/>
        <v>90</v>
      </c>
      <c r="P26" s="181">
        <f t="shared" si="2"/>
        <v>270</v>
      </c>
      <c r="Q26" s="122"/>
    </row>
    <row r="27" spans="1:17" x14ac:dyDescent="0.2">
      <c r="A27" s="127"/>
      <c r="B27" s="194" t="s">
        <v>35</v>
      </c>
      <c r="C27" s="142"/>
      <c r="D27" s="142"/>
      <c r="E27" s="124"/>
      <c r="F27" s="68"/>
      <c r="G27" s="124">
        <f>SUM(G20:G25)</f>
        <v>16</v>
      </c>
      <c r="H27" s="90"/>
      <c r="I27" s="142"/>
      <c r="J27" s="123"/>
      <c r="K27" s="32"/>
      <c r="L27" s="34"/>
      <c r="M27" s="34"/>
      <c r="N27" s="68"/>
      <c r="O27" s="122"/>
      <c r="P27" s="122"/>
      <c r="Q27" s="122"/>
    </row>
    <row r="28" spans="1:17" x14ac:dyDescent="0.2">
      <c r="A28" s="127"/>
      <c r="B28" s="194" t="s">
        <v>36</v>
      </c>
      <c r="C28" s="142"/>
      <c r="D28" s="142">
        <v>0</v>
      </c>
      <c r="E28" s="124"/>
      <c r="F28" s="68"/>
      <c r="G28" s="124"/>
      <c r="H28" s="90"/>
      <c r="I28" s="142"/>
      <c r="J28" s="123"/>
      <c r="K28" s="32"/>
      <c r="L28" s="34"/>
      <c r="M28" s="34"/>
      <c r="N28" s="68"/>
      <c r="O28" s="122"/>
      <c r="P28" s="122"/>
      <c r="Q28" s="122"/>
    </row>
    <row r="29" spans="1:17" ht="13.5" thickBot="1" x14ac:dyDescent="0.25">
      <c r="A29" s="132"/>
      <c r="B29" s="198" t="s">
        <v>37</v>
      </c>
      <c r="C29" s="144"/>
      <c r="D29" s="147">
        <f>SUM(D20:D25)</f>
        <v>24</v>
      </c>
      <c r="E29" s="135">
        <f>SUM(E20:E25)</f>
        <v>13</v>
      </c>
      <c r="F29" s="70">
        <f>SUM(F20:F25)</f>
        <v>12</v>
      </c>
      <c r="G29" s="135"/>
      <c r="H29" s="91"/>
      <c r="I29" s="147"/>
      <c r="J29" s="205"/>
      <c r="K29" s="83"/>
      <c r="L29" s="19"/>
      <c r="M29" s="19"/>
      <c r="N29" s="70"/>
      <c r="O29" s="156"/>
      <c r="P29" s="156"/>
      <c r="Q29" s="160"/>
    </row>
    <row r="30" spans="1:17" ht="13.5" thickBot="1" x14ac:dyDescent="0.25">
      <c r="A30" s="69" t="s">
        <v>41</v>
      </c>
      <c r="B30" s="189" t="s">
        <v>42</v>
      </c>
      <c r="C30" s="215"/>
      <c r="D30" s="146"/>
      <c r="E30" s="145"/>
      <c r="F30" s="77"/>
      <c r="G30" s="145"/>
      <c r="H30" s="95"/>
      <c r="I30" s="146"/>
      <c r="J30" s="269"/>
      <c r="K30" s="97"/>
      <c r="L30" s="98"/>
      <c r="M30" s="98"/>
      <c r="N30" s="140"/>
      <c r="O30" s="183"/>
      <c r="P30" s="183"/>
      <c r="Q30" s="183"/>
    </row>
    <row r="31" spans="1:17" ht="13.5" thickBot="1" x14ac:dyDescent="0.25">
      <c r="A31" s="120">
        <v>1</v>
      </c>
      <c r="B31" s="199"/>
      <c r="C31" s="139"/>
      <c r="D31" s="108"/>
      <c r="E31" s="84"/>
      <c r="F31" s="140"/>
      <c r="G31" s="84"/>
      <c r="H31" s="99"/>
      <c r="I31" s="108"/>
      <c r="J31" s="85">
        <f>K31+L31</f>
        <v>0</v>
      </c>
      <c r="K31" s="80"/>
      <c r="L31" s="76"/>
      <c r="M31" s="76"/>
      <c r="N31" s="77"/>
      <c r="O31" s="131"/>
      <c r="P31" s="131"/>
      <c r="Q31" s="184"/>
    </row>
    <row r="32" spans="1:17" x14ac:dyDescent="0.2">
      <c r="A32" s="127"/>
      <c r="B32" s="194" t="s">
        <v>34</v>
      </c>
      <c r="C32" s="142"/>
      <c r="D32" s="153"/>
      <c r="E32" s="121"/>
      <c r="F32" s="72"/>
      <c r="G32" s="121"/>
      <c r="H32" s="88"/>
      <c r="I32" s="153"/>
      <c r="J32" s="106">
        <f>SUM(J31)</f>
        <v>0</v>
      </c>
      <c r="K32" s="67"/>
      <c r="L32" s="65"/>
      <c r="M32" s="65"/>
      <c r="N32" s="66"/>
      <c r="O32" s="181"/>
      <c r="P32" s="181"/>
      <c r="Q32" s="122"/>
    </row>
    <row r="33" spans="1:17" x14ac:dyDescent="0.2">
      <c r="A33" s="127"/>
      <c r="B33" s="194" t="s">
        <v>35</v>
      </c>
      <c r="C33" s="142"/>
      <c r="D33" s="142"/>
      <c r="E33" s="124"/>
      <c r="F33" s="68"/>
      <c r="G33" s="124"/>
      <c r="H33" s="90"/>
      <c r="I33" s="142"/>
      <c r="J33" s="123"/>
      <c r="K33" s="32"/>
      <c r="L33" s="34"/>
      <c r="M33" s="34"/>
      <c r="N33" s="68"/>
      <c r="O33" s="122"/>
      <c r="P33" s="122"/>
      <c r="Q33" s="122"/>
    </row>
    <row r="34" spans="1:17" x14ac:dyDescent="0.2">
      <c r="A34" s="127"/>
      <c r="B34" s="194" t="s">
        <v>36</v>
      </c>
      <c r="C34" s="142"/>
      <c r="D34" s="142"/>
      <c r="E34" s="124"/>
      <c r="F34" s="68"/>
      <c r="G34" s="124"/>
      <c r="H34" s="90"/>
      <c r="I34" s="142"/>
      <c r="J34" s="123"/>
      <c r="K34" s="32"/>
      <c r="L34" s="34"/>
      <c r="M34" s="34"/>
      <c r="N34" s="68"/>
      <c r="O34" s="122"/>
      <c r="P34" s="122"/>
      <c r="Q34" s="122"/>
    </row>
    <row r="35" spans="1:17" ht="13.5" thickBot="1" x14ac:dyDescent="0.25">
      <c r="A35" s="132"/>
      <c r="B35" s="198" t="s">
        <v>37</v>
      </c>
      <c r="C35" s="144"/>
      <c r="D35" s="147">
        <f>D31</f>
        <v>0</v>
      </c>
      <c r="E35" s="135">
        <f>E31</f>
        <v>0</v>
      </c>
      <c r="F35" s="70">
        <f>F31</f>
        <v>0</v>
      </c>
      <c r="G35" s="135"/>
      <c r="H35" s="91"/>
      <c r="I35" s="147"/>
      <c r="J35" s="205"/>
      <c r="K35" s="75"/>
      <c r="L35" s="42"/>
      <c r="M35" s="42"/>
      <c r="N35" s="51"/>
      <c r="O35" s="156"/>
      <c r="P35" s="156"/>
      <c r="Q35" s="160"/>
    </row>
    <row r="36" spans="1:17" ht="13.5" thickBot="1" x14ac:dyDescent="0.25">
      <c r="A36" s="69" t="s">
        <v>43</v>
      </c>
      <c r="B36" s="189" t="s">
        <v>47</v>
      </c>
      <c r="C36" s="215"/>
      <c r="D36" s="146"/>
      <c r="E36" s="145"/>
      <c r="F36" s="77"/>
      <c r="G36" s="145"/>
      <c r="H36" s="95"/>
      <c r="I36" s="146"/>
      <c r="J36" s="269"/>
      <c r="K36" s="80"/>
      <c r="L36" s="76"/>
      <c r="M36" s="76"/>
      <c r="N36" s="77"/>
      <c r="O36" s="183"/>
      <c r="P36" s="183"/>
      <c r="Q36" s="183"/>
    </row>
    <row r="37" spans="1:17" x14ac:dyDescent="0.2">
      <c r="A37" s="120">
        <v>1</v>
      </c>
      <c r="B37" s="193"/>
      <c r="C37" s="216"/>
      <c r="D37" s="139"/>
      <c r="E37" s="138"/>
      <c r="F37" s="66"/>
      <c r="G37" s="138"/>
      <c r="H37" s="89"/>
      <c r="I37" s="139"/>
      <c r="J37" s="232"/>
      <c r="K37" s="67"/>
      <c r="L37" s="65"/>
      <c r="M37" s="65"/>
      <c r="N37" s="66"/>
      <c r="O37" s="152"/>
      <c r="P37" s="152"/>
      <c r="Q37" s="152"/>
    </row>
    <row r="38" spans="1:17" x14ac:dyDescent="0.2">
      <c r="A38" s="127">
        <v>2</v>
      </c>
      <c r="B38" s="200"/>
      <c r="C38" s="217"/>
      <c r="D38" s="142"/>
      <c r="E38" s="124"/>
      <c r="F38" s="68"/>
      <c r="G38" s="124"/>
      <c r="H38" s="90"/>
      <c r="I38" s="142"/>
      <c r="J38" s="123"/>
      <c r="K38" s="32"/>
      <c r="L38" s="34"/>
      <c r="M38" s="34"/>
      <c r="N38" s="68"/>
      <c r="O38" s="122"/>
      <c r="P38" s="122"/>
      <c r="Q38" s="122"/>
    </row>
    <row r="39" spans="1:17" ht="13.5" thickBot="1" x14ac:dyDescent="0.25">
      <c r="A39" s="271" t="s">
        <v>45</v>
      </c>
      <c r="B39" s="192"/>
      <c r="C39" s="147"/>
      <c r="D39" s="147"/>
      <c r="E39" s="135"/>
      <c r="F39" s="70"/>
      <c r="G39" s="135"/>
      <c r="H39" s="91"/>
      <c r="I39" s="147"/>
      <c r="J39" s="205"/>
      <c r="K39" s="75"/>
      <c r="L39" s="42"/>
      <c r="M39" s="42"/>
      <c r="N39" s="51"/>
      <c r="O39" s="156"/>
      <c r="P39" s="156"/>
      <c r="Q39" s="156"/>
    </row>
    <row r="40" spans="1:17" x14ac:dyDescent="0.2">
      <c r="A40" s="343" t="s">
        <v>50</v>
      </c>
      <c r="B40" s="412"/>
      <c r="C40" s="218"/>
      <c r="D40" s="153"/>
      <c r="E40" s="121"/>
      <c r="F40" s="72"/>
      <c r="G40" s="121"/>
      <c r="H40" s="88"/>
      <c r="I40" s="153"/>
      <c r="J40" s="106">
        <f t="shared" ref="J40:P40" si="3">J15+J26+J32</f>
        <v>750</v>
      </c>
      <c r="K40" s="30">
        <f t="shared" si="3"/>
        <v>160</v>
      </c>
      <c r="L40" s="71">
        <f t="shared" si="3"/>
        <v>85</v>
      </c>
      <c r="M40" s="71">
        <f t="shared" si="3"/>
        <v>40</v>
      </c>
      <c r="N40" s="72">
        <f t="shared" si="3"/>
        <v>25</v>
      </c>
      <c r="O40" s="181">
        <f t="shared" si="3"/>
        <v>120</v>
      </c>
      <c r="P40" s="153">
        <f t="shared" si="3"/>
        <v>320</v>
      </c>
    </row>
    <row r="41" spans="1:17" ht="13.5" thickBot="1" x14ac:dyDescent="0.25">
      <c r="A41" s="413" t="s">
        <v>51</v>
      </c>
      <c r="B41" s="414"/>
      <c r="C41" s="219"/>
      <c r="D41" s="147">
        <f>SUM(D18,D29,D35,D39)</f>
        <v>30</v>
      </c>
      <c r="E41" s="135">
        <f>SUM(E18,E29,E35,E39)</f>
        <v>17</v>
      </c>
      <c r="F41" s="70">
        <f>SUM(F18,F29,F35,F39)</f>
        <v>14</v>
      </c>
      <c r="G41" s="135">
        <f>G16+G27+G33+G39</f>
        <v>16</v>
      </c>
      <c r="H41" s="91"/>
      <c r="I41" s="147"/>
      <c r="J41" s="205">
        <f>SUM(K40:O40)</f>
        <v>430</v>
      </c>
      <c r="K41" s="83"/>
      <c r="L41" s="19"/>
      <c r="M41" s="19"/>
      <c r="N41" s="70"/>
      <c r="O41" s="156"/>
      <c r="P41" s="147"/>
    </row>
    <row r="42" spans="1:17" ht="15.75" customHeight="1" x14ac:dyDescent="0.2">
      <c r="A42" s="20"/>
      <c r="B42" s="372" t="s">
        <v>153</v>
      </c>
      <c r="C42" s="372"/>
      <c r="D42" s="372"/>
      <c r="E42" s="372"/>
      <c r="F42" s="372"/>
      <c r="G42" s="372"/>
      <c r="H42" s="372"/>
      <c r="I42" s="372"/>
      <c r="J42" s="372"/>
      <c r="K42" s="372"/>
      <c r="L42" s="372"/>
      <c r="M42" s="372"/>
      <c r="N42" s="372"/>
      <c r="O42" s="372"/>
      <c r="P42" s="372"/>
      <c r="Q42" s="372"/>
    </row>
    <row r="43" spans="1:17" ht="13.5" customHeight="1" x14ac:dyDescent="0.2">
      <c r="A43" s="20"/>
      <c r="B43" s="372" t="s">
        <v>160</v>
      </c>
      <c r="C43" s="372"/>
      <c r="D43" s="372"/>
      <c r="E43" s="372"/>
      <c r="F43" s="372"/>
      <c r="G43" s="372"/>
      <c r="H43" s="372"/>
      <c r="I43" s="372"/>
      <c r="J43" s="372"/>
      <c r="K43" s="372"/>
      <c r="L43" s="372"/>
      <c r="M43" s="372"/>
      <c r="N43" s="372"/>
      <c r="O43" s="372"/>
      <c r="P43" s="372"/>
      <c r="Q43" s="372"/>
    </row>
    <row r="44" spans="1:17" ht="12.75" customHeight="1" x14ac:dyDescent="0.2">
      <c r="A44" s="20"/>
      <c r="B44" s="372" t="s">
        <v>52</v>
      </c>
      <c r="C44" s="372"/>
      <c r="D44" s="372"/>
      <c r="E44" s="372"/>
      <c r="F44" s="372"/>
      <c r="G44" s="372"/>
      <c r="H44" s="372"/>
      <c r="I44" s="372"/>
      <c r="J44" s="372"/>
      <c r="K44" s="372"/>
      <c r="L44" s="372"/>
      <c r="M44" s="372"/>
      <c r="N44" s="372"/>
      <c r="O44" s="372"/>
      <c r="P44" s="372"/>
      <c r="Q44" s="372"/>
    </row>
    <row r="45" spans="1:17" ht="15.75" customHeight="1" x14ac:dyDescent="0.2">
      <c r="A45" s="20"/>
      <c r="B45" s="21" t="s">
        <v>120</v>
      </c>
      <c r="C45" s="345" t="s">
        <v>162</v>
      </c>
      <c r="D45" s="345"/>
      <c r="E45" s="345"/>
      <c r="F45" s="345"/>
      <c r="G45" s="345"/>
      <c r="H45" s="345"/>
      <c r="I45" s="345"/>
      <c r="J45" s="345"/>
      <c r="K45" s="345"/>
      <c r="L45" s="345"/>
      <c r="M45" s="345"/>
      <c r="N45" s="345"/>
      <c r="O45" s="345"/>
      <c r="P45" s="345"/>
      <c r="Q45" s="345"/>
    </row>
    <row r="46" spans="1:17" ht="21" customHeight="1" thickBot="1" x14ac:dyDescent="0.3">
      <c r="A46" s="148"/>
      <c r="B46" s="373" t="s">
        <v>53</v>
      </c>
      <c r="C46" s="373"/>
      <c r="D46" s="373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</row>
    <row r="47" spans="1:17" ht="21.75" customHeight="1" thickBot="1" x14ac:dyDescent="0.25">
      <c r="A47" s="3" t="s">
        <v>2</v>
      </c>
      <c r="B47" s="261"/>
      <c r="C47" s="228"/>
      <c r="D47" s="364" t="s">
        <v>3</v>
      </c>
      <c r="E47" s="365"/>
      <c r="F47" s="366"/>
      <c r="G47" s="255" t="s">
        <v>4</v>
      </c>
      <c r="H47" s="5" t="s">
        <v>5</v>
      </c>
      <c r="I47" s="256" t="s">
        <v>6</v>
      </c>
      <c r="J47" s="364" t="s">
        <v>7</v>
      </c>
      <c r="K47" s="365"/>
      <c r="L47" s="365"/>
      <c r="M47" s="365"/>
      <c r="N47" s="365"/>
      <c r="O47" s="365"/>
      <c r="P47" s="370"/>
      <c r="Q47" s="107" t="s">
        <v>8</v>
      </c>
    </row>
    <row r="48" spans="1:17" ht="12.75" customHeight="1" thickBot="1" x14ac:dyDescent="0.25">
      <c r="A48" s="6"/>
      <c r="B48" s="11" t="s">
        <v>9</v>
      </c>
      <c r="C48" s="108" t="s">
        <v>10</v>
      </c>
      <c r="D48" s="107" t="s">
        <v>11</v>
      </c>
      <c r="E48" s="360" t="s">
        <v>158</v>
      </c>
      <c r="F48" s="367" t="s">
        <v>157</v>
      </c>
      <c r="G48" s="12" t="s">
        <v>12</v>
      </c>
      <c r="H48" s="9" t="s">
        <v>13</v>
      </c>
      <c r="I48" s="257" t="s">
        <v>14</v>
      </c>
      <c r="J48" s="107" t="s">
        <v>11</v>
      </c>
      <c r="K48" s="352" t="s">
        <v>15</v>
      </c>
      <c r="L48" s="352"/>
      <c r="M48" s="352"/>
      <c r="N48" s="352"/>
      <c r="O48" s="352"/>
      <c r="P48" s="340" t="s">
        <v>151</v>
      </c>
      <c r="Q48" s="108" t="s">
        <v>16</v>
      </c>
    </row>
    <row r="49" spans="1:17" x14ac:dyDescent="0.2">
      <c r="A49" s="11"/>
      <c r="B49" s="11" t="s">
        <v>17</v>
      </c>
      <c r="C49" s="108"/>
      <c r="D49" s="108"/>
      <c r="E49" s="361"/>
      <c r="F49" s="368"/>
      <c r="G49" s="12" t="s">
        <v>18</v>
      </c>
      <c r="H49" s="9"/>
      <c r="I49" s="257" t="s">
        <v>19</v>
      </c>
      <c r="J49" s="10"/>
      <c r="K49" s="346" t="s">
        <v>20</v>
      </c>
      <c r="L49" s="349" t="s">
        <v>159</v>
      </c>
      <c r="M49" s="349" t="s">
        <v>167</v>
      </c>
      <c r="N49" s="354" t="s">
        <v>156</v>
      </c>
      <c r="O49" s="357" t="s">
        <v>152</v>
      </c>
      <c r="P49" s="341"/>
      <c r="Q49" s="13" t="s">
        <v>21</v>
      </c>
    </row>
    <row r="50" spans="1:17" x14ac:dyDescent="0.2">
      <c r="A50" s="6"/>
      <c r="B50" s="11"/>
      <c r="C50" s="266"/>
      <c r="D50" s="108"/>
      <c r="E50" s="361"/>
      <c r="F50" s="368"/>
      <c r="G50" s="12" t="s">
        <v>22</v>
      </c>
      <c r="H50" s="8"/>
      <c r="I50" s="257" t="s">
        <v>23</v>
      </c>
      <c r="J50" s="10"/>
      <c r="K50" s="347"/>
      <c r="L50" s="350"/>
      <c r="M50" s="350"/>
      <c r="N50" s="355"/>
      <c r="O50" s="358"/>
      <c r="P50" s="341"/>
      <c r="Q50" s="13" t="s">
        <v>24</v>
      </c>
    </row>
    <row r="51" spans="1:17" x14ac:dyDescent="0.2">
      <c r="A51" s="6"/>
      <c r="B51" s="262"/>
      <c r="C51" s="266"/>
      <c r="D51" s="108"/>
      <c r="E51" s="361"/>
      <c r="F51" s="368"/>
      <c r="G51" s="12" t="s">
        <v>25</v>
      </c>
      <c r="H51" s="9"/>
      <c r="I51" s="257" t="s">
        <v>110</v>
      </c>
      <c r="J51" s="85"/>
      <c r="K51" s="347"/>
      <c r="L51" s="350"/>
      <c r="M51" s="350"/>
      <c r="N51" s="355"/>
      <c r="O51" s="358"/>
      <c r="P51" s="341"/>
      <c r="Q51" s="108"/>
    </row>
    <row r="52" spans="1:17" ht="13.5" thickBot="1" x14ac:dyDescent="0.25">
      <c r="A52" s="110"/>
      <c r="B52" s="263"/>
      <c r="C52" s="267"/>
      <c r="D52" s="113"/>
      <c r="E52" s="362"/>
      <c r="F52" s="369"/>
      <c r="G52" s="258"/>
      <c r="H52" s="180"/>
      <c r="I52" s="259"/>
      <c r="J52" s="112"/>
      <c r="K52" s="371"/>
      <c r="L52" s="353"/>
      <c r="M52" s="353"/>
      <c r="N52" s="356"/>
      <c r="O52" s="359"/>
      <c r="P52" s="342"/>
      <c r="Q52" s="113"/>
    </row>
    <row r="53" spans="1:17" ht="13.5" thickBot="1" x14ac:dyDescent="0.25">
      <c r="A53" s="6"/>
      <c r="B53" s="73" t="s">
        <v>26</v>
      </c>
      <c r="C53" s="266"/>
      <c r="D53" s="108"/>
      <c r="E53" s="84"/>
      <c r="F53" s="140"/>
      <c r="G53" s="84"/>
      <c r="H53" s="99"/>
      <c r="I53" s="108"/>
      <c r="J53" s="253"/>
      <c r="K53" s="80"/>
      <c r="L53" s="76"/>
      <c r="M53" s="76"/>
      <c r="N53" s="77"/>
      <c r="O53" s="149"/>
      <c r="P53" s="107"/>
      <c r="Q53" s="182"/>
    </row>
    <row r="54" spans="1:17" ht="13.5" thickBot="1" x14ac:dyDescent="0.25">
      <c r="A54" s="69" t="s">
        <v>27</v>
      </c>
      <c r="B54" s="74" t="s">
        <v>28</v>
      </c>
      <c r="C54" s="215"/>
      <c r="D54" s="146"/>
      <c r="E54" s="145"/>
      <c r="F54" s="77"/>
      <c r="G54" s="145"/>
      <c r="H54" s="95"/>
      <c r="I54" s="146"/>
      <c r="J54" s="269"/>
      <c r="K54" s="97"/>
      <c r="L54" s="98"/>
      <c r="M54" s="98"/>
      <c r="N54" s="140"/>
      <c r="O54" s="251"/>
      <c r="P54" s="146"/>
      <c r="Q54" s="183"/>
    </row>
    <row r="55" spans="1:17" x14ac:dyDescent="0.2">
      <c r="A55" s="202">
        <v>1</v>
      </c>
      <c r="B55" s="264" t="s">
        <v>109</v>
      </c>
      <c r="C55" s="153">
        <v>2</v>
      </c>
      <c r="D55" s="139">
        <f>E55+F55</f>
        <v>2</v>
      </c>
      <c r="E55" s="138">
        <v>1.6</v>
      </c>
      <c r="F55" s="66">
        <v>0.4</v>
      </c>
      <c r="G55" s="138"/>
      <c r="H55" s="89" t="s">
        <v>29</v>
      </c>
      <c r="I55" s="139" t="s">
        <v>44</v>
      </c>
      <c r="J55" s="232">
        <f>SUM(K55:P55)</f>
        <v>50</v>
      </c>
      <c r="K55" s="30"/>
      <c r="L55" s="71">
        <v>30</v>
      </c>
      <c r="M55" s="71"/>
      <c r="N55" s="72"/>
      <c r="O55" s="177">
        <v>10</v>
      </c>
      <c r="P55" s="139">
        <v>10</v>
      </c>
      <c r="Q55" s="152" t="s">
        <v>31</v>
      </c>
    </row>
    <row r="56" spans="1:17" x14ac:dyDescent="0.2">
      <c r="A56" s="127">
        <v>2</v>
      </c>
      <c r="B56" s="265" t="s">
        <v>119</v>
      </c>
      <c r="C56" s="142">
        <v>2</v>
      </c>
      <c r="D56" s="139">
        <f>E56+F56</f>
        <v>2</v>
      </c>
      <c r="E56" s="124">
        <v>1.2</v>
      </c>
      <c r="F56" s="68">
        <v>0.8</v>
      </c>
      <c r="G56" s="124"/>
      <c r="H56" s="89" t="s">
        <v>29</v>
      </c>
      <c r="I56" s="139" t="s">
        <v>44</v>
      </c>
      <c r="J56" s="232">
        <f>SUM(K56:P56)</f>
        <v>50</v>
      </c>
      <c r="K56" s="32">
        <v>20</v>
      </c>
      <c r="L56" s="34"/>
      <c r="M56" s="34"/>
      <c r="N56" s="68"/>
      <c r="O56" s="250">
        <v>10</v>
      </c>
      <c r="P56" s="142">
        <v>20</v>
      </c>
      <c r="Q56" s="152" t="s">
        <v>31</v>
      </c>
    </row>
    <row r="57" spans="1:17" ht="15" customHeight="1" thickBot="1" x14ac:dyDescent="0.25">
      <c r="A57" s="204"/>
      <c r="B57" s="225" t="s">
        <v>121</v>
      </c>
      <c r="C57" s="147">
        <v>2</v>
      </c>
      <c r="D57" s="139">
        <f>E57+F57</f>
        <v>4</v>
      </c>
      <c r="E57" s="126">
        <v>2</v>
      </c>
      <c r="F57" s="51">
        <v>2</v>
      </c>
      <c r="G57" s="126">
        <v>4</v>
      </c>
      <c r="H57" s="99" t="s">
        <v>29</v>
      </c>
      <c r="I57" s="108" t="s">
        <v>30</v>
      </c>
      <c r="J57" s="85">
        <f>SUM(K57:P57)</f>
        <v>100</v>
      </c>
      <c r="K57" s="83">
        <v>10</v>
      </c>
      <c r="L57" s="19"/>
      <c r="M57" s="19">
        <v>20</v>
      </c>
      <c r="N57" s="70"/>
      <c r="O57" s="268">
        <v>20</v>
      </c>
      <c r="P57" s="144">
        <v>50</v>
      </c>
      <c r="Q57" s="152" t="s">
        <v>114</v>
      </c>
    </row>
    <row r="58" spans="1:17" x14ac:dyDescent="0.2">
      <c r="A58" s="120"/>
      <c r="B58" s="201" t="s">
        <v>34</v>
      </c>
      <c r="C58" s="216"/>
      <c r="D58" s="153"/>
      <c r="E58" s="121"/>
      <c r="F58" s="72"/>
      <c r="G58" s="121"/>
      <c r="H58" s="88"/>
      <c r="I58" s="153"/>
      <c r="J58" s="106">
        <f t="shared" ref="J58:P58" si="4">SUM(J55:J57)</f>
        <v>200</v>
      </c>
      <c r="K58" s="67">
        <f t="shared" si="4"/>
        <v>30</v>
      </c>
      <c r="L58" s="65">
        <f t="shared" si="4"/>
        <v>30</v>
      </c>
      <c r="M58" s="65">
        <f t="shared" si="4"/>
        <v>20</v>
      </c>
      <c r="N58" s="66">
        <f t="shared" si="4"/>
        <v>0</v>
      </c>
      <c r="O58" s="243">
        <f t="shared" si="4"/>
        <v>40</v>
      </c>
      <c r="P58" s="153">
        <f t="shared" si="4"/>
        <v>80</v>
      </c>
      <c r="Q58" s="122"/>
    </row>
    <row r="59" spans="1:17" x14ac:dyDescent="0.2">
      <c r="A59" s="127"/>
      <c r="B59" s="128" t="s">
        <v>35</v>
      </c>
      <c r="C59" s="217"/>
      <c r="D59" s="142"/>
      <c r="E59" s="124"/>
      <c r="F59" s="68"/>
      <c r="G59" s="124">
        <f>SUM(G55:G57)</f>
        <v>4</v>
      </c>
      <c r="H59" s="90"/>
      <c r="I59" s="142"/>
      <c r="J59" s="123"/>
      <c r="K59" s="32"/>
      <c r="L59" s="34"/>
      <c r="M59" s="34"/>
      <c r="N59" s="68"/>
      <c r="O59" s="250"/>
      <c r="P59" s="142"/>
      <c r="Q59" s="122"/>
    </row>
    <row r="60" spans="1:17" x14ac:dyDescent="0.2">
      <c r="A60" s="127"/>
      <c r="B60" s="128" t="s">
        <v>36</v>
      </c>
      <c r="C60" s="217"/>
      <c r="D60" s="142">
        <f>D55+D56</f>
        <v>4</v>
      </c>
      <c r="E60" s="124"/>
      <c r="F60" s="68"/>
      <c r="G60" s="124"/>
      <c r="H60" s="90"/>
      <c r="I60" s="142"/>
      <c r="J60" s="123"/>
      <c r="K60" s="32"/>
      <c r="L60" s="34"/>
      <c r="M60" s="34"/>
      <c r="N60" s="68"/>
      <c r="O60" s="250"/>
      <c r="P60" s="142"/>
      <c r="Q60" s="122"/>
    </row>
    <row r="61" spans="1:17" ht="13.5" thickBot="1" x14ac:dyDescent="0.25">
      <c r="A61" s="132"/>
      <c r="B61" s="133" t="s">
        <v>37</v>
      </c>
      <c r="C61" s="229"/>
      <c r="D61" s="147">
        <f>SUM(D55:D57)</f>
        <v>8</v>
      </c>
      <c r="E61" s="135">
        <f>SUM(E55:E57)</f>
        <v>4.8</v>
      </c>
      <c r="F61" s="70">
        <f>SUM(F55:F57)</f>
        <v>3.2</v>
      </c>
      <c r="G61" s="135"/>
      <c r="H61" s="91"/>
      <c r="I61" s="147"/>
      <c r="J61" s="205"/>
      <c r="K61" s="75"/>
      <c r="L61" s="42"/>
      <c r="M61" s="42"/>
      <c r="N61" s="51"/>
      <c r="O61" s="244"/>
      <c r="P61" s="147"/>
      <c r="Q61" s="160"/>
    </row>
    <row r="62" spans="1:17" ht="13.5" thickBot="1" x14ac:dyDescent="0.25">
      <c r="A62" s="14" t="s">
        <v>38</v>
      </c>
      <c r="B62" s="210" t="s">
        <v>39</v>
      </c>
      <c r="C62" s="215"/>
      <c r="D62" s="238"/>
      <c r="E62" s="151"/>
      <c r="F62" s="77"/>
      <c r="G62" s="145"/>
      <c r="H62" s="95"/>
      <c r="I62" s="146"/>
      <c r="J62" s="269"/>
      <c r="K62" s="115"/>
      <c r="L62" s="297"/>
      <c r="M62" s="297"/>
      <c r="N62" s="116"/>
      <c r="O62" s="251"/>
      <c r="P62" s="146"/>
      <c r="Q62" s="183"/>
    </row>
    <row r="63" spans="1:17" x14ac:dyDescent="0.2">
      <c r="A63" s="120">
        <v>1</v>
      </c>
      <c r="B63" s="220" t="s">
        <v>122</v>
      </c>
      <c r="C63" s="153">
        <v>2</v>
      </c>
      <c r="D63" s="153">
        <f>E63+F63</f>
        <v>5</v>
      </c>
      <c r="E63" s="121">
        <v>2.2000000000000002</v>
      </c>
      <c r="F63" s="72">
        <v>2.8</v>
      </c>
      <c r="G63" s="121"/>
      <c r="H63" s="88" t="s">
        <v>40</v>
      </c>
      <c r="I63" s="153" t="s">
        <v>30</v>
      </c>
      <c r="J63" s="106">
        <f>SUM(K63:P63)</f>
        <v>125</v>
      </c>
      <c r="K63" s="30">
        <v>20</v>
      </c>
      <c r="L63" s="71">
        <v>20</v>
      </c>
      <c r="M63" s="71"/>
      <c r="N63" s="72"/>
      <c r="O63" s="243">
        <v>15</v>
      </c>
      <c r="P63" s="153">
        <v>70</v>
      </c>
      <c r="Q63" s="152" t="s">
        <v>31</v>
      </c>
    </row>
    <row r="64" spans="1:17" x14ac:dyDescent="0.2">
      <c r="A64" s="120"/>
      <c r="B64" s="211" t="s">
        <v>0</v>
      </c>
      <c r="C64" s="139">
        <v>2</v>
      </c>
      <c r="D64" s="139">
        <v>4</v>
      </c>
      <c r="E64" s="138">
        <v>2.4</v>
      </c>
      <c r="F64" s="66">
        <v>1.6</v>
      </c>
      <c r="G64" s="138"/>
      <c r="H64" s="89" t="s">
        <v>29</v>
      </c>
      <c r="I64" s="139" t="s">
        <v>30</v>
      </c>
      <c r="J64" s="232">
        <f>SUM(K64:P64)</f>
        <v>100</v>
      </c>
      <c r="K64" s="32">
        <v>30</v>
      </c>
      <c r="L64" s="34"/>
      <c r="M64" s="34">
        <v>15</v>
      </c>
      <c r="N64" s="68"/>
      <c r="O64" s="177">
        <v>15</v>
      </c>
      <c r="P64" s="139">
        <v>40</v>
      </c>
      <c r="Q64" s="152" t="s">
        <v>31</v>
      </c>
    </row>
    <row r="65" spans="1:17" ht="13.5" thickBot="1" x14ac:dyDescent="0.25">
      <c r="A65" s="127">
        <v>2</v>
      </c>
      <c r="B65" s="221" t="s">
        <v>124</v>
      </c>
      <c r="C65" s="142">
        <v>2</v>
      </c>
      <c r="D65" s="113">
        <f>E65+F65</f>
        <v>5</v>
      </c>
      <c r="E65" s="135">
        <v>2.4</v>
      </c>
      <c r="F65" s="70">
        <v>2.6</v>
      </c>
      <c r="G65" s="135">
        <v>5</v>
      </c>
      <c r="H65" s="91" t="s">
        <v>40</v>
      </c>
      <c r="I65" s="147" t="s">
        <v>30</v>
      </c>
      <c r="J65" s="112">
        <f>SUM(K65:P65)</f>
        <v>125</v>
      </c>
      <c r="K65" s="83">
        <v>25</v>
      </c>
      <c r="L65" s="19">
        <v>20</v>
      </c>
      <c r="M65" s="19"/>
      <c r="N65" s="70"/>
      <c r="O65" s="244">
        <v>15</v>
      </c>
      <c r="P65" s="147">
        <v>65</v>
      </c>
      <c r="Q65" s="122" t="s">
        <v>31</v>
      </c>
    </row>
    <row r="66" spans="1:17" x14ac:dyDescent="0.2">
      <c r="A66" s="127"/>
      <c r="B66" s="128" t="s">
        <v>34</v>
      </c>
      <c r="C66" s="142"/>
      <c r="D66" s="139"/>
      <c r="E66" s="138"/>
      <c r="F66" s="66"/>
      <c r="G66" s="138"/>
      <c r="H66" s="89"/>
      <c r="I66" s="139"/>
      <c r="J66" s="232">
        <f t="shared" ref="J66:P66" si="5">SUM(J63:J65)</f>
        <v>350</v>
      </c>
      <c r="K66" s="67">
        <f>SUM(K63:K65)</f>
        <v>75</v>
      </c>
      <c r="L66" s="65">
        <f t="shared" si="5"/>
        <v>40</v>
      </c>
      <c r="M66" s="65">
        <f t="shared" si="5"/>
        <v>15</v>
      </c>
      <c r="N66" s="66">
        <f t="shared" si="5"/>
        <v>0</v>
      </c>
      <c r="O66" s="177">
        <f t="shared" si="5"/>
        <v>45</v>
      </c>
      <c r="P66" s="139">
        <f t="shared" si="5"/>
        <v>175</v>
      </c>
      <c r="Q66" s="122"/>
    </row>
    <row r="67" spans="1:17" x14ac:dyDescent="0.2">
      <c r="A67" s="127"/>
      <c r="B67" s="128" t="s">
        <v>35</v>
      </c>
      <c r="C67" s="142"/>
      <c r="D67" s="142"/>
      <c r="E67" s="124"/>
      <c r="F67" s="68"/>
      <c r="G67" s="124">
        <f>SUM(G63:G65)</f>
        <v>5</v>
      </c>
      <c r="H67" s="90"/>
      <c r="I67" s="142"/>
      <c r="J67" s="123"/>
      <c r="K67" s="32"/>
      <c r="L67" s="34"/>
      <c r="M67" s="34"/>
      <c r="N67" s="68"/>
      <c r="O67" s="250"/>
      <c r="P67" s="142"/>
      <c r="Q67" s="122"/>
    </row>
    <row r="68" spans="1:17" x14ac:dyDescent="0.2">
      <c r="A68" s="127"/>
      <c r="B68" s="128" t="s">
        <v>36</v>
      </c>
      <c r="C68" s="142"/>
      <c r="D68" s="142"/>
      <c r="E68" s="124"/>
      <c r="F68" s="68"/>
      <c r="G68" s="124"/>
      <c r="H68" s="90"/>
      <c r="I68" s="142"/>
      <c r="J68" s="123"/>
      <c r="K68" s="32"/>
      <c r="L68" s="34"/>
      <c r="M68" s="34"/>
      <c r="N68" s="68"/>
      <c r="O68" s="250"/>
      <c r="P68" s="142"/>
      <c r="Q68" s="122"/>
    </row>
    <row r="69" spans="1:17" ht="13.5" thickBot="1" x14ac:dyDescent="0.25">
      <c r="A69" s="132"/>
      <c r="B69" s="222" t="s">
        <v>37</v>
      </c>
      <c r="C69" s="144"/>
      <c r="D69" s="144">
        <f>SUM(D63:D65)</f>
        <v>14</v>
      </c>
      <c r="E69" s="126">
        <f>SUM(E63:E65)</f>
        <v>7</v>
      </c>
      <c r="F69" s="51">
        <f>SUM(F63:F65)</f>
        <v>7</v>
      </c>
      <c r="G69" s="126"/>
      <c r="H69" s="94"/>
      <c r="I69" s="144"/>
      <c r="J69" s="125"/>
      <c r="K69" s="83"/>
      <c r="L69" s="19"/>
      <c r="M69" s="19"/>
      <c r="N69" s="70"/>
      <c r="O69" s="268"/>
      <c r="P69" s="144"/>
      <c r="Q69" s="160"/>
    </row>
    <row r="70" spans="1:17" s="22" customFormat="1" ht="13.5" thickBot="1" x14ac:dyDescent="0.25">
      <c r="A70" s="69" t="s">
        <v>41</v>
      </c>
      <c r="B70" s="74" t="s">
        <v>42</v>
      </c>
      <c r="C70" s="215"/>
      <c r="D70" s="238"/>
      <c r="E70" s="151"/>
      <c r="F70" s="24"/>
      <c r="G70" s="151"/>
      <c r="H70" s="96"/>
      <c r="I70" s="238"/>
      <c r="J70" s="270"/>
      <c r="K70" s="299"/>
      <c r="L70" s="300"/>
      <c r="M70" s="300"/>
      <c r="N70" s="301"/>
      <c r="O70" s="298"/>
      <c r="P70" s="238"/>
      <c r="Q70" s="185"/>
    </row>
    <row r="71" spans="1:17" ht="16.5" customHeight="1" x14ac:dyDescent="0.2">
      <c r="A71" s="120">
        <v>1</v>
      </c>
      <c r="B71" s="223" t="s">
        <v>125</v>
      </c>
      <c r="C71" s="139">
        <v>2</v>
      </c>
      <c r="D71" s="153">
        <v>4</v>
      </c>
      <c r="E71" s="121">
        <v>2.2000000000000002</v>
      </c>
      <c r="F71" s="72">
        <v>1.8</v>
      </c>
      <c r="G71" s="121">
        <v>4</v>
      </c>
      <c r="H71" s="88" t="s">
        <v>40</v>
      </c>
      <c r="I71" s="153" t="s">
        <v>30</v>
      </c>
      <c r="J71" s="106">
        <f>SUM(K71:P71)</f>
        <v>100</v>
      </c>
      <c r="K71" s="30">
        <v>20</v>
      </c>
      <c r="L71" s="71"/>
      <c r="M71" s="71">
        <v>20</v>
      </c>
      <c r="N71" s="72"/>
      <c r="O71" s="243">
        <v>15</v>
      </c>
      <c r="P71" s="153">
        <v>45</v>
      </c>
      <c r="Q71" s="152" t="s">
        <v>144</v>
      </c>
    </row>
    <row r="72" spans="1:17" ht="15.75" customHeight="1" thickBot="1" x14ac:dyDescent="0.25">
      <c r="A72" s="127">
        <v>2</v>
      </c>
      <c r="B72" s="314" t="s">
        <v>126</v>
      </c>
      <c r="C72" s="142">
        <v>2</v>
      </c>
      <c r="D72" s="147">
        <v>4</v>
      </c>
      <c r="E72" s="135">
        <v>2</v>
      </c>
      <c r="F72" s="70">
        <v>2</v>
      </c>
      <c r="G72" s="135">
        <v>4</v>
      </c>
      <c r="H72" s="91" t="s">
        <v>29</v>
      </c>
      <c r="I72" s="147" t="s">
        <v>30</v>
      </c>
      <c r="J72" s="112">
        <f>SUM(K72:P72)</f>
        <v>100</v>
      </c>
      <c r="K72" s="83">
        <v>15</v>
      </c>
      <c r="L72" s="19"/>
      <c r="M72" s="19"/>
      <c r="N72" s="70">
        <v>20</v>
      </c>
      <c r="O72" s="244">
        <v>15</v>
      </c>
      <c r="P72" s="147">
        <v>50</v>
      </c>
      <c r="Q72" s="122" t="s">
        <v>154</v>
      </c>
    </row>
    <row r="73" spans="1:17" x14ac:dyDescent="0.2">
      <c r="A73" s="127"/>
      <c r="B73" s="128" t="s">
        <v>34</v>
      </c>
      <c r="C73" s="142"/>
      <c r="D73" s="139"/>
      <c r="E73" s="138"/>
      <c r="F73" s="66"/>
      <c r="G73" s="138"/>
      <c r="H73" s="89"/>
      <c r="I73" s="139"/>
      <c r="J73" s="232">
        <f t="shared" ref="J73:P73" si="6">SUM(J71:J72)</f>
        <v>200</v>
      </c>
      <c r="K73" s="67">
        <f>SUM(K71:K72)</f>
        <v>35</v>
      </c>
      <c r="L73" s="65">
        <f t="shared" si="6"/>
        <v>0</v>
      </c>
      <c r="M73" s="65">
        <f t="shared" si="6"/>
        <v>20</v>
      </c>
      <c r="N73" s="66">
        <f t="shared" si="6"/>
        <v>20</v>
      </c>
      <c r="O73" s="177">
        <f t="shared" si="6"/>
        <v>30</v>
      </c>
      <c r="P73" s="139">
        <f t="shared" si="6"/>
        <v>95</v>
      </c>
      <c r="Q73" s="122"/>
    </row>
    <row r="74" spans="1:17" x14ac:dyDescent="0.2">
      <c r="A74" s="127"/>
      <c r="B74" s="128" t="s">
        <v>35</v>
      </c>
      <c r="C74" s="142"/>
      <c r="D74" s="142"/>
      <c r="E74" s="124"/>
      <c r="F74" s="68"/>
      <c r="G74" s="124">
        <f>SUM(G71:G72)</f>
        <v>8</v>
      </c>
      <c r="H74" s="90"/>
      <c r="I74" s="142"/>
      <c r="J74" s="123"/>
      <c r="K74" s="32"/>
      <c r="L74" s="34"/>
      <c r="M74" s="34"/>
      <c r="N74" s="68"/>
      <c r="O74" s="250"/>
      <c r="P74" s="142"/>
      <c r="Q74" s="122"/>
    </row>
    <row r="75" spans="1:17" x14ac:dyDescent="0.2">
      <c r="A75" s="127"/>
      <c r="B75" s="128" t="s">
        <v>36</v>
      </c>
      <c r="C75" s="142"/>
      <c r="D75" s="142"/>
      <c r="E75" s="124"/>
      <c r="F75" s="68"/>
      <c r="G75" s="124"/>
      <c r="H75" s="90"/>
      <c r="I75" s="142"/>
      <c r="J75" s="123"/>
      <c r="K75" s="32"/>
      <c r="L75" s="34"/>
      <c r="M75" s="34"/>
      <c r="N75" s="68"/>
      <c r="O75" s="250"/>
      <c r="P75" s="142"/>
      <c r="Q75" s="122"/>
    </row>
    <row r="76" spans="1:17" ht="13.5" thickBot="1" x14ac:dyDescent="0.25">
      <c r="A76" s="132"/>
      <c r="B76" s="222" t="s">
        <v>37</v>
      </c>
      <c r="C76" s="144"/>
      <c r="D76" s="144">
        <f>SUM(D71:D72)</f>
        <v>8</v>
      </c>
      <c r="E76" s="126">
        <f>SUM(E71:E72)</f>
        <v>4.2</v>
      </c>
      <c r="F76" s="51">
        <f>SUM(F71:F72)</f>
        <v>3.8</v>
      </c>
      <c r="G76" s="126"/>
      <c r="H76" s="94"/>
      <c r="I76" s="144"/>
      <c r="J76" s="125"/>
      <c r="K76" s="75"/>
      <c r="L76" s="42"/>
      <c r="M76" s="42"/>
      <c r="N76" s="51"/>
      <c r="O76" s="268"/>
      <c r="P76" s="144"/>
      <c r="Q76" s="160"/>
    </row>
    <row r="77" spans="1:17" ht="13.5" thickBot="1" x14ac:dyDescent="0.25">
      <c r="A77" s="69" t="s">
        <v>43</v>
      </c>
      <c r="B77" s="74" t="s">
        <v>47</v>
      </c>
      <c r="C77" s="215"/>
      <c r="D77" s="146"/>
      <c r="E77" s="145"/>
      <c r="F77" s="77"/>
      <c r="G77" s="145"/>
      <c r="H77" s="95"/>
      <c r="I77" s="146"/>
      <c r="J77" s="269"/>
      <c r="K77" s="80"/>
      <c r="L77" s="76"/>
      <c r="M77" s="76"/>
      <c r="N77" s="77"/>
      <c r="O77" s="251"/>
      <c r="P77" s="146"/>
      <c r="Q77" s="183"/>
    </row>
    <row r="78" spans="1:17" x14ac:dyDescent="0.2">
      <c r="A78" s="120">
        <v>1</v>
      </c>
      <c r="B78" s="201"/>
      <c r="C78" s="139"/>
      <c r="D78" s="139"/>
      <c r="E78" s="138"/>
      <c r="F78" s="66"/>
      <c r="G78" s="138"/>
      <c r="H78" s="89"/>
      <c r="I78" s="139"/>
      <c r="J78" s="232"/>
      <c r="K78" s="67"/>
      <c r="L78" s="65"/>
      <c r="M78" s="65"/>
      <c r="N78" s="66"/>
      <c r="O78" s="177"/>
      <c r="P78" s="139"/>
      <c r="Q78" s="152"/>
    </row>
    <row r="79" spans="1:17" x14ac:dyDescent="0.2">
      <c r="A79" s="127">
        <v>2</v>
      </c>
      <c r="B79" s="224"/>
      <c r="C79" s="142"/>
      <c r="D79" s="142"/>
      <c r="E79" s="124"/>
      <c r="F79" s="68"/>
      <c r="G79" s="124"/>
      <c r="H79" s="90"/>
      <c r="I79" s="142"/>
      <c r="J79" s="123"/>
      <c r="K79" s="32"/>
      <c r="L79" s="34"/>
      <c r="M79" s="34"/>
      <c r="N79" s="68"/>
      <c r="O79" s="250"/>
      <c r="P79" s="142"/>
      <c r="Q79" s="122"/>
    </row>
    <row r="80" spans="1:17" ht="12" customHeight="1" thickBot="1" x14ac:dyDescent="0.25">
      <c r="A80" s="195" t="s">
        <v>45</v>
      </c>
      <c r="B80" s="225"/>
      <c r="C80" s="219"/>
      <c r="D80" s="147"/>
      <c r="E80" s="135"/>
      <c r="F80" s="70"/>
      <c r="G80" s="135"/>
      <c r="H80" s="91"/>
      <c r="I80" s="147"/>
      <c r="J80" s="205"/>
      <c r="K80" s="75"/>
      <c r="L80" s="42"/>
      <c r="M80" s="42"/>
      <c r="N80" s="51"/>
      <c r="O80" s="244"/>
      <c r="P80" s="147"/>
      <c r="Q80" s="156"/>
    </row>
    <row r="81" spans="1:17" x14ac:dyDescent="0.2">
      <c r="A81" s="343" t="s">
        <v>54</v>
      </c>
      <c r="B81" s="412"/>
      <c r="C81" s="218"/>
      <c r="D81" s="153"/>
      <c r="E81" s="121"/>
      <c r="F81" s="71"/>
      <c r="G81" s="71"/>
      <c r="H81" s="88"/>
      <c r="I81" s="153"/>
      <c r="J81" s="106">
        <f>J58+J66+J73+J79+J78</f>
        <v>750</v>
      </c>
      <c r="K81" s="30">
        <f t="shared" ref="K81:P81" si="7">K58+K66+K73</f>
        <v>140</v>
      </c>
      <c r="L81" s="71">
        <f t="shared" si="7"/>
        <v>70</v>
      </c>
      <c r="M81" s="71">
        <f t="shared" si="7"/>
        <v>55</v>
      </c>
      <c r="N81" s="72">
        <f t="shared" si="7"/>
        <v>20</v>
      </c>
      <c r="O81" s="243">
        <f t="shared" si="7"/>
        <v>115</v>
      </c>
      <c r="P81" s="153">
        <f t="shared" si="7"/>
        <v>350</v>
      </c>
    </row>
    <row r="82" spans="1:17" ht="13.5" thickBot="1" x14ac:dyDescent="0.25">
      <c r="A82" s="413" t="s">
        <v>55</v>
      </c>
      <c r="B82" s="414"/>
      <c r="C82" s="219"/>
      <c r="D82" s="147">
        <f>SUM(D61,D69,D76,D78+D79)</f>
        <v>30</v>
      </c>
      <c r="E82" s="135">
        <f>SUM(E61,E69,E76+E78+E79)</f>
        <v>16</v>
      </c>
      <c r="F82" s="19">
        <f>SUM(F61,F69,F76)</f>
        <v>14</v>
      </c>
      <c r="G82" s="19">
        <f>G59+G67+G74</f>
        <v>17</v>
      </c>
      <c r="H82" s="91"/>
      <c r="I82" s="147"/>
      <c r="J82" s="205">
        <f>SUM(K81:O81)</f>
        <v>400</v>
      </c>
      <c r="K82" s="83"/>
      <c r="L82" s="19"/>
      <c r="M82" s="19"/>
      <c r="N82" s="70"/>
      <c r="O82" s="244"/>
      <c r="P82" s="147">
        <f>SUM(P81)</f>
        <v>350</v>
      </c>
    </row>
    <row r="83" spans="1:17" x14ac:dyDescent="0.2">
      <c r="A83" s="26"/>
      <c r="B83" s="21"/>
      <c r="C83" s="22"/>
      <c r="D83" s="23"/>
      <c r="E83" s="23"/>
      <c r="F83" s="23"/>
      <c r="G83" s="8"/>
      <c r="H83" s="63"/>
      <c r="I83" s="8"/>
      <c r="J83" s="8"/>
      <c r="K83" s="8"/>
      <c r="L83" s="8"/>
      <c r="M83" s="8"/>
      <c r="N83" s="8"/>
      <c r="O83" s="8"/>
      <c r="P83" s="84"/>
    </row>
    <row r="84" spans="1:17" ht="13.5" thickBot="1" x14ac:dyDescent="0.25">
      <c r="A84" s="26"/>
      <c r="B84" s="21"/>
      <c r="C84" s="22"/>
      <c r="D84" s="23"/>
      <c r="E84" s="23"/>
      <c r="F84" s="23"/>
      <c r="G84" s="8"/>
      <c r="H84" s="8"/>
      <c r="I84" s="8"/>
      <c r="J84" s="8"/>
      <c r="K84" s="8"/>
      <c r="L84" s="8"/>
      <c r="M84" s="8"/>
      <c r="N84" s="8"/>
      <c r="O84" s="8"/>
      <c r="P84" s="84"/>
    </row>
    <row r="85" spans="1:17" x14ac:dyDescent="0.2">
      <c r="A85" s="343" t="s">
        <v>56</v>
      </c>
      <c r="B85" s="344"/>
      <c r="C85" s="31"/>
      <c r="D85" s="71"/>
      <c r="E85" s="71"/>
      <c r="F85" s="71"/>
      <c r="G85" s="71"/>
      <c r="H85" s="71"/>
      <c r="I85" s="88"/>
      <c r="J85" s="106">
        <f t="shared" ref="J85:P85" si="8">J40+J81</f>
        <v>1500</v>
      </c>
      <c r="K85" s="30">
        <f t="shared" si="8"/>
        <v>300</v>
      </c>
      <c r="L85" s="71">
        <f t="shared" si="8"/>
        <v>155</v>
      </c>
      <c r="M85" s="71">
        <f t="shared" si="8"/>
        <v>95</v>
      </c>
      <c r="N85" s="72">
        <f t="shared" si="8"/>
        <v>45</v>
      </c>
      <c r="O85" s="121">
        <f t="shared" si="8"/>
        <v>235</v>
      </c>
      <c r="P85" s="72">
        <f t="shared" si="8"/>
        <v>670</v>
      </c>
    </row>
    <row r="86" spans="1:17" ht="13.5" thickBot="1" x14ac:dyDescent="0.25">
      <c r="A86" s="413" t="s">
        <v>57</v>
      </c>
      <c r="B86" s="415"/>
      <c r="C86" s="79"/>
      <c r="D86" s="19">
        <f>D41+D82</f>
        <v>60</v>
      </c>
      <c r="E86" s="19">
        <f>E41+E82</f>
        <v>33</v>
      </c>
      <c r="F86" s="19">
        <f>F41+F82</f>
        <v>28</v>
      </c>
      <c r="G86" s="19">
        <f>G41+G82</f>
        <v>33</v>
      </c>
      <c r="H86" s="19"/>
      <c r="I86" s="91"/>
      <c r="J86" s="205"/>
      <c r="K86" s="83"/>
      <c r="L86" s="19"/>
      <c r="M86" s="91"/>
      <c r="N86" s="70"/>
      <c r="O86" s="244"/>
      <c r="P86" s="70"/>
    </row>
    <row r="87" spans="1:17" ht="12.75" customHeight="1" x14ac:dyDescent="0.25">
      <c r="A87" s="20"/>
      <c r="C87" s="246"/>
      <c r="D87" s="246"/>
      <c r="E87" s="23"/>
      <c r="F87" s="23"/>
      <c r="G87" s="8"/>
      <c r="H87" s="8"/>
      <c r="I87" s="8"/>
      <c r="J87" s="8"/>
      <c r="K87" s="8"/>
      <c r="L87" s="8"/>
      <c r="M87" s="8"/>
      <c r="N87" s="8"/>
      <c r="O87" s="8"/>
      <c r="P87" s="8"/>
    </row>
    <row r="88" spans="1:17" ht="23.25" customHeight="1" thickBot="1" x14ac:dyDescent="0.3">
      <c r="A88" s="148"/>
      <c r="B88" s="246" t="s">
        <v>58</v>
      </c>
      <c r="C88" s="245"/>
      <c r="D88" s="245"/>
      <c r="E88" s="8"/>
      <c r="F88" s="8"/>
      <c r="G88" s="104"/>
      <c r="H88" s="8"/>
      <c r="I88" s="8"/>
      <c r="J88" s="8"/>
      <c r="K88" s="8"/>
      <c r="L88" s="8"/>
      <c r="M88" s="8"/>
      <c r="N88" s="8"/>
      <c r="O88" s="8"/>
      <c r="P88" s="8"/>
    </row>
    <row r="89" spans="1:17" ht="13.5" thickBot="1" x14ac:dyDescent="0.25">
      <c r="A89" s="3" t="s">
        <v>2</v>
      </c>
      <c r="B89" s="4"/>
      <c r="C89" s="105"/>
      <c r="D89" s="364" t="s">
        <v>3</v>
      </c>
      <c r="E89" s="365"/>
      <c r="F89" s="366"/>
      <c r="G89" s="255" t="s">
        <v>4</v>
      </c>
      <c r="H89" s="5" t="s">
        <v>5</v>
      </c>
      <c r="I89" s="256" t="s">
        <v>6</v>
      </c>
      <c r="J89" s="364" t="s">
        <v>7</v>
      </c>
      <c r="K89" s="365"/>
      <c r="L89" s="365"/>
      <c r="M89" s="365"/>
      <c r="N89" s="365"/>
      <c r="O89" s="365"/>
      <c r="P89" s="370"/>
      <c r="Q89" s="107" t="s">
        <v>8</v>
      </c>
    </row>
    <row r="90" spans="1:17" ht="12.75" customHeight="1" thickBot="1" x14ac:dyDescent="0.25">
      <c r="A90" s="6"/>
      <c r="B90" s="7" t="s">
        <v>9</v>
      </c>
      <c r="C90" s="8" t="s">
        <v>10</v>
      </c>
      <c r="D90" s="107" t="s">
        <v>11</v>
      </c>
      <c r="E90" s="360" t="s">
        <v>158</v>
      </c>
      <c r="F90" s="367" t="s">
        <v>157</v>
      </c>
      <c r="G90" s="12" t="s">
        <v>12</v>
      </c>
      <c r="H90" s="9" t="s">
        <v>13</v>
      </c>
      <c r="I90" s="257" t="s">
        <v>14</v>
      </c>
      <c r="J90" s="107" t="s">
        <v>11</v>
      </c>
      <c r="K90" s="352" t="s">
        <v>15</v>
      </c>
      <c r="L90" s="352"/>
      <c r="M90" s="352"/>
      <c r="N90" s="352"/>
      <c r="O90" s="352"/>
      <c r="P90" s="340" t="s">
        <v>151</v>
      </c>
      <c r="Q90" s="108" t="s">
        <v>16</v>
      </c>
    </row>
    <row r="91" spans="1:17" x14ac:dyDescent="0.2">
      <c r="A91" s="11"/>
      <c r="B91" s="7" t="s">
        <v>17</v>
      </c>
      <c r="C91" s="8"/>
      <c r="D91" s="108"/>
      <c r="E91" s="361"/>
      <c r="F91" s="368"/>
      <c r="G91" s="12" t="s">
        <v>18</v>
      </c>
      <c r="H91" s="9"/>
      <c r="I91" s="257" t="s">
        <v>19</v>
      </c>
      <c r="J91" s="10"/>
      <c r="K91" s="346" t="s">
        <v>20</v>
      </c>
      <c r="L91" s="349" t="s">
        <v>159</v>
      </c>
      <c r="M91" s="349" t="s">
        <v>167</v>
      </c>
      <c r="N91" s="354" t="s">
        <v>156</v>
      </c>
      <c r="O91" s="357" t="s">
        <v>152</v>
      </c>
      <c r="P91" s="341"/>
      <c r="Q91" s="13" t="s">
        <v>21</v>
      </c>
    </row>
    <row r="92" spans="1:17" x14ac:dyDescent="0.2">
      <c r="A92" s="6"/>
      <c r="B92" s="7"/>
      <c r="C92" s="63"/>
      <c r="D92" s="108"/>
      <c r="E92" s="361"/>
      <c r="F92" s="368"/>
      <c r="G92" s="12" t="s">
        <v>22</v>
      </c>
      <c r="H92" s="8"/>
      <c r="I92" s="257" t="s">
        <v>23</v>
      </c>
      <c r="J92" s="10"/>
      <c r="K92" s="347"/>
      <c r="L92" s="350"/>
      <c r="M92" s="350"/>
      <c r="N92" s="355"/>
      <c r="O92" s="358"/>
      <c r="P92" s="341"/>
      <c r="Q92" s="13" t="s">
        <v>24</v>
      </c>
    </row>
    <row r="93" spans="1:17" x14ac:dyDescent="0.2">
      <c r="A93" s="6"/>
      <c r="B93" s="109"/>
      <c r="C93" s="63"/>
      <c r="D93" s="108"/>
      <c r="E93" s="361"/>
      <c r="F93" s="368"/>
      <c r="G93" s="12" t="s">
        <v>25</v>
      </c>
      <c r="H93" s="9"/>
      <c r="I93" s="257" t="s">
        <v>110</v>
      </c>
      <c r="J93" s="85"/>
      <c r="K93" s="347"/>
      <c r="L93" s="350"/>
      <c r="M93" s="350"/>
      <c r="N93" s="355"/>
      <c r="O93" s="358"/>
      <c r="P93" s="341"/>
      <c r="Q93" s="108"/>
    </row>
    <row r="94" spans="1:17" ht="13.5" thickBot="1" x14ac:dyDescent="0.25">
      <c r="A94" s="110"/>
      <c r="B94" s="111"/>
      <c r="C94" s="179"/>
      <c r="D94" s="113"/>
      <c r="E94" s="362"/>
      <c r="F94" s="369"/>
      <c r="G94" s="258"/>
      <c r="H94" s="180"/>
      <c r="I94" s="259"/>
      <c r="J94" s="112"/>
      <c r="K94" s="348"/>
      <c r="L94" s="351"/>
      <c r="M94" s="351"/>
      <c r="N94" s="376"/>
      <c r="O94" s="359"/>
      <c r="P94" s="342"/>
      <c r="Q94" s="113"/>
    </row>
    <row r="95" spans="1:17" ht="13.5" thickBot="1" x14ac:dyDescent="0.25">
      <c r="A95" s="150"/>
      <c r="B95" s="226" t="s">
        <v>26</v>
      </c>
      <c r="C95" s="228"/>
      <c r="D95" s="108"/>
      <c r="E95" s="84"/>
      <c r="F95" s="140"/>
      <c r="G95" s="84"/>
      <c r="H95" s="99"/>
      <c r="I95" s="108"/>
      <c r="J95" s="253"/>
      <c r="K95" s="80"/>
      <c r="L95" s="76"/>
      <c r="M95" s="76"/>
      <c r="N95" s="77"/>
      <c r="O95" s="149"/>
      <c r="P95" s="107"/>
      <c r="Q95" s="108"/>
    </row>
    <row r="96" spans="1:17" ht="13.5" thickBot="1" x14ac:dyDescent="0.25">
      <c r="A96" s="14" t="s">
        <v>27</v>
      </c>
      <c r="B96" s="210" t="s">
        <v>28</v>
      </c>
      <c r="C96" s="215"/>
      <c r="D96" s="146"/>
      <c r="E96" s="145"/>
      <c r="F96" s="77"/>
      <c r="G96" s="145"/>
      <c r="H96" s="95"/>
      <c r="I96" s="146"/>
      <c r="J96" s="269"/>
      <c r="K96" s="97"/>
      <c r="L96" s="98"/>
      <c r="M96" s="98"/>
      <c r="N96" s="140"/>
      <c r="O96" s="251"/>
      <c r="P96" s="146"/>
      <c r="Q96" s="146"/>
    </row>
    <row r="97" spans="1:17" ht="13.5" thickBot="1" x14ac:dyDescent="0.25">
      <c r="A97" s="137">
        <v>1</v>
      </c>
      <c r="B97" s="227" t="s">
        <v>109</v>
      </c>
      <c r="C97" s="139">
        <v>3</v>
      </c>
      <c r="D97" s="146">
        <f>E97+F97</f>
        <v>2</v>
      </c>
      <c r="E97" s="145">
        <v>1.6</v>
      </c>
      <c r="F97" s="77">
        <v>0.4</v>
      </c>
      <c r="G97" s="145"/>
      <c r="H97" s="95" t="s">
        <v>29</v>
      </c>
      <c r="I97" s="146" t="s">
        <v>44</v>
      </c>
      <c r="J97" s="269">
        <f>SUM(K97:P97)</f>
        <v>50</v>
      </c>
      <c r="K97" s="80"/>
      <c r="L97" s="76">
        <v>30</v>
      </c>
      <c r="M97" s="76"/>
      <c r="N97" s="77"/>
      <c r="O97" s="251">
        <v>10</v>
      </c>
      <c r="P97" s="146">
        <v>10</v>
      </c>
      <c r="Q97" s="139" t="s">
        <v>31</v>
      </c>
    </row>
    <row r="98" spans="1:17" x14ac:dyDescent="0.2">
      <c r="A98" s="141"/>
      <c r="B98" s="212" t="s">
        <v>34</v>
      </c>
      <c r="C98" s="217"/>
      <c r="D98" s="139"/>
      <c r="E98" s="138"/>
      <c r="F98" s="66"/>
      <c r="G98" s="138"/>
      <c r="H98" s="89"/>
      <c r="I98" s="139"/>
      <c r="J98" s="232">
        <f>SUM(J97:J97)</f>
        <v>50</v>
      </c>
      <c r="K98" s="67">
        <f>SUM(K97:K97)</f>
        <v>0</v>
      </c>
      <c r="L98" s="65">
        <f>SUM(L97:L97)</f>
        <v>30</v>
      </c>
      <c r="M98" s="65"/>
      <c r="N98" s="66"/>
      <c r="O98" s="177">
        <f>SUM(O97:O97)</f>
        <v>10</v>
      </c>
      <c r="P98" s="139">
        <f>SUM(P97:P97)</f>
        <v>10</v>
      </c>
      <c r="Q98" s="142"/>
    </row>
    <row r="99" spans="1:17" x14ac:dyDescent="0.2">
      <c r="A99" s="141"/>
      <c r="B99" s="212" t="s">
        <v>35</v>
      </c>
      <c r="C99" s="217"/>
      <c r="D99" s="142"/>
      <c r="E99" s="124"/>
      <c r="F99" s="68"/>
      <c r="G99" s="124">
        <f>SUM(G97:G97)</f>
        <v>0</v>
      </c>
      <c r="H99" s="90"/>
      <c r="I99" s="142"/>
      <c r="J99" s="123"/>
      <c r="K99" s="32"/>
      <c r="L99" s="34"/>
      <c r="M99" s="34"/>
      <c r="N99" s="68"/>
      <c r="O99" s="250"/>
      <c r="P99" s="142"/>
      <c r="Q99" s="142"/>
    </row>
    <row r="100" spans="1:17" x14ac:dyDescent="0.2">
      <c r="A100" s="141"/>
      <c r="B100" s="212" t="s">
        <v>36</v>
      </c>
      <c r="C100" s="217"/>
      <c r="D100" s="142">
        <f>D97</f>
        <v>2</v>
      </c>
      <c r="E100" s="124"/>
      <c r="F100" s="68"/>
      <c r="G100" s="124"/>
      <c r="H100" s="90"/>
      <c r="I100" s="142"/>
      <c r="J100" s="123"/>
      <c r="K100" s="32"/>
      <c r="L100" s="34"/>
      <c r="M100" s="34"/>
      <c r="N100" s="68"/>
      <c r="O100" s="250"/>
      <c r="P100" s="142"/>
      <c r="Q100" s="142"/>
    </row>
    <row r="101" spans="1:17" ht="13.5" thickBot="1" x14ac:dyDescent="0.25">
      <c r="A101" s="143"/>
      <c r="B101" s="213" t="s">
        <v>37</v>
      </c>
      <c r="C101" s="229"/>
      <c r="D101" s="144">
        <f>SUM(D97:D97)</f>
        <v>2</v>
      </c>
      <c r="E101" s="126">
        <f>SUM(E97:E97)</f>
        <v>1.6</v>
      </c>
      <c r="F101" s="51">
        <f>SUM(F97:F97)</f>
        <v>0.4</v>
      </c>
      <c r="G101" s="126"/>
      <c r="H101" s="94"/>
      <c r="I101" s="144"/>
      <c r="J101" s="125"/>
      <c r="K101" s="75"/>
      <c r="L101" s="42"/>
      <c r="M101" s="42"/>
      <c r="N101" s="51"/>
      <c r="O101" s="268"/>
      <c r="P101" s="144"/>
      <c r="Q101" s="144"/>
    </row>
    <row r="102" spans="1:17" ht="13.5" thickBot="1" x14ac:dyDescent="0.25">
      <c r="A102" s="14" t="s">
        <v>38</v>
      </c>
      <c r="B102" s="210" t="s">
        <v>39</v>
      </c>
      <c r="C102" s="215"/>
      <c r="D102" s="238"/>
      <c r="E102" s="151"/>
      <c r="F102" s="77"/>
      <c r="G102" s="145"/>
      <c r="H102" s="95"/>
      <c r="I102" s="146"/>
      <c r="J102" s="269"/>
      <c r="K102" s="80"/>
      <c r="L102" s="76"/>
      <c r="M102" s="76"/>
      <c r="N102" s="77"/>
      <c r="O102" s="251"/>
      <c r="P102" s="146"/>
      <c r="Q102" s="146"/>
    </row>
    <row r="103" spans="1:17" ht="13.5" thickBot="1" x14ac:dyDescent="0.25">
      <c r="A103" s="137">
        <v>1</v>
      </c>
      <c r="B103" s="211" t="s">
        <v>128</v>
      </c>
      <c r="C103" s="139">
        <v>3</v>
      </c>
      <c r="D103" s="146">
        <f>E103+F103</f>
        <v>3</v>
      </c>
      <c r="E103" s="145">
        <v>2</v>
      </c>
      <c r="F103" s="77">
        <v>1</v>
      </c>
      <c r="G103" s="145"/>
      <c r="H103" s="95" t="s">
        <v>40</v>
      </c>
      <c r="I103" s="146" t="s">
        <v>30</v>
      </c>
      <c r="J103" s="269">
        <f>SUM(K103:P103)</f>
        <v>75</v>
      </c>
      <c r="K103" s="97">
        <v>15</v>
      </c>
      <c r="L103" s="98">
        <v>20</v>
      </c>
      <c r="M103" s="98"/>
      <c r="N103" s="140"/>
      <c r="O103" s="251">
        <v>15</v>
      </c>
      <c r="P103" s="146">
        <v>25</v>
      </c>
      <c r="Q103" s="139" t="s">
        <v>31</v>
      </c>
    </row>
    <row r="104" spans="1:17" x14ac:dyDescent="0.2">
      <c r="A104" s="141"/>
      <c r="B104" s="212" t="s">
        <v>34</v>
      </c>
      <c r="C104" s="142"/>
      <c r="D104" s="139"/>
      <c r="E104" s="138"/>
      <c r="F104" s="66"/>
      <c r="G104" s="138"/>
      <c r="H104" s="89"/>
      <c r="I104" s="139"/>
      <c r="J104" s="232">
        <f t="shared" ref="J104:P104" si="9">SUM(J103:J103)</f>
        <v>75</v>
      </c>
      <c r="K104" s="30">
        <f t="shared" si="9"/>
        <v>15</v>
      </c>
      <c r="L104" s="71">
        <f t="shared" si="9"/>
        <v>20</v>
      </c>
      <c r="M104" s="71">
        <f t="shared" si="9"/>
        <v>0</v>
      </c>
      <c r="N104" s="72">
        <f t="shared" si="9"/>
        <v>0</v>
      </c>
      <c r="O104" s="177">
        <f t="shared" si="9"/>
        <v>15</v>
      </c>
      <c r="P104" s="139">
        <f t="shared" si="9"/>
        <v>25</v>
      </c>
      <c r="Q104" s="142"/>
    </row>
    <row r="105" spans="1:17" x14ac:dyDescent="0.2">
      <c r="A105" s="141"/>
      <c r="B105" s="212" t="s">
        <v>35</v>
      </c>
      <c r="C105" s="142"/>
      <c r="D105" s="142"/>
      <c r="E105" s="124"/>
      <c r="F105" s="68"/>
      <c r="G105" s="124">
        <f>SUM(G103:G103)</f>
        <v>0</v>
      </c>
      <c r="H105" s="90"/>
      <c r="I105" s="142"/>
      <c r="J105" s="123"/>
      <c r="K105" s="32"/>
      <c r="L105" s="34"/>
      <c r="M105" s="34"/>
      <c r="N105" s="68"/>
      <c r="O105" s="250"/>
      <c r="P105" s="142"/>
      <c r="Q105" s="142"/>
    </row>
    <row r="106" spans="1:17" x14ac:dyDescent="0.2">
      <c r="A106" s="141"/>
      <c r="B106" s="212" t="s">
        <v>36</v>
      </c>
      <c r="C106" s="142"/>
      <c r="D106" s="142"/>
      <c r="E106" s="124"/>
      <c r="F106" s="68"/>
      <c r="G106" s="124"/>
      <c r="H106" s="90"/>
      <c r="I106" s="142"/>
      <c r="J106" s="123"/>
      <c r="K106" s="32"/>
      <c r="L106" s="34"/>
      <c r="M106" s="34"/>
      <c r="N106" s="68"/>
      <c r="O106" s="250"/>
      <c r="P106" s="142"/>
      <c r="Q106" s="142"/>
    </row>
    <row r="107" spans="1:17" ht="13.5" thickBot="1" x14ac:dyDescent="0.25">
      <c r="A107" s="143"/>
      <c r="B107" s="213" t="s">
        <v>37</v>
      </c>
      <c r="C107" s="144"/>
      <c r="D107" s="144">
        <f>SUM(D103:D103)</f>
        <v>3</v>
      </c>
      <c r="E107" s="126">
        <f>SUM(E103:E103)</f>
        <v>2</v>
      </c>
      <c r="F107" s="51">
        <f>SUM(F103:F103)</f>
        <v>1</v>
      </c>
      <c r="G107" s="126"/>
      <c r="H107" s="94"/>
      <c r="I107" s="144"/>
      <c r="J107" s="125"/>
      <c r="K107" s="83"/>
      <c r="L107" s="19"/>
      <c r="M107" s="19"/>
      <c r="N107" s="70"/>
      <c r="O107" s="268"/>
      <c r="P107" s="144"/>
      <c r="Q107" s="144"/>
    </row>
    <row r="108" spans="1:17" ht="13.5" thickBot="1" x14ac:dyDescent="0.25">
      <c r="A108" s="14" t="s">
        <v>41</v>
      </c>
      <c r="B108" s="210" t="s">
        <v>42</v>
      </c>
      <c r="C108" s="215"/>
      <c r="D108" s="146"/>
      <c r="E108" s="145"/>
      <c r="F108" s="77"/>
      <c r="G108" s="145"/>
      <c r="H108" s="95"/>
      <c r="I108" s="146"/>
      <c r="J108" s="253"/>
      <c r="K108" s="80"/>
      <c r="L108" s="76"/>
      <c r="M108" s="76"/>
      <c r="N108" s="77"/>
      <c r="O108" s="149"/>
      <c r="P108" s="107"/>
      <c r="Q108" s="146"/>
    </row>
    <row r="109" spans="1:17" ht="17.25" customHeight="1" x14ac:dyDescent="0.2">
      <c r="A109" s="137">
        <v>1</v>
      </c>
      <c r="B109" s="211" t="s">
        <v>129</v>
      </c>
      <c r="C109" s="139">
        <v>3</v>
      </c>
      <c r="D109" s="139">
        <f>E109+F109</f>
        <v>4</v>
      </c>
      <c r="E109" s="138">
        <v>2</v>
      </c>
      <c r="F109" s="66">
        <v>2</v>
      </c>
      <c r="G109" s="138">
        <v>4</v>
      </c>
      <c r="H109" s="89" t="s">
        <v>29</v>
      </c>
      <c r="I109" s="139" t="s">
        <v>30</v>
      </c>
      <c r="J109" s="106">
        <f>SUM(K109:P109)</f>
        <v>100</v>
      </c>
      <c r="K109" s="67">
        <v>15</v>
      </c>
      <c r="L109" s="65"/>
      <c r="M109" s="65">
        <v>20</v>
      </c>
      <c r="N109" s="66"/>
      <c r="O109" s="243">
        <v>15</v>
      </c>
      <c r="P109" s="153">
        <v>50</v>
      </c>
      <c r="Q109" s="152" t="s">
        <v>144</v>
      </c>
    </row>
    <row r="110" spans="1:17" ht="15.75" customHeight="1" x14ac:dyDescent="0.2">
      <c r="A110" s="137">
        <v>2</v>
      </c>
      <c r="B110" s="211" t="s">
        <v>130</v>
      </c>
      <c r="C110" s="139">
        <v>3</v>
      </c>
      <c r="D110" s="139">
        <f>E110+F110</f>
        <v>6</v>
      </c>
      <c r="E110" s="138">
        <v>3.2</v>
      </c>
      <c r="F110" s="66">
        <v>2.8</v>
      </c>
      <c r="G110" s="138">
        <v>6</v>
      </c>
      <c r="H110" s="89" t="s">
        <v>40</v>
      </c>
      <c r="I110" s="139" t="s">
        <v>30</v>
      </c>
      <c r="J110" s="123">
        <f>SUM(K110:P110)</f>
        <v>150</v>
      </c>
      <c r="K110" s="32">
        <v>25</v>
      </c>
      <c r="L110" s="34"/>
      <c r="M110" s="34">
        <v>15</v>
      </c>
      <c r="N110" s="68">
        <v>20</v>
      </c>
      <c r="O110" s="250">
        <v>20</v>
      </c>
      <c r="P110" s="142">
        <v>70</v>
      </c>
      <c r="Q110" s="152" t="s">
        <v>114</v>
      </c>
    </row>
    <row r="111" spans="1:17" ht="16.5" customHeight="1" x14ac:dyDescent="0.2">
      <c r="A111" s="137">
        <v>3</v>
      </c>
      <c r="B111" s="314" t="s">
        <v>131</v>
      </c>
      <c r="C111" s="139">
        <v>3</v>
      </c>
      <c r="D111" s="139">
        <f>E111+F111</f>
        <v>5</v>
      </c>
      <c r="E111" s="138">
        <v>2.2000000000000002</v>
      </c>
      <c r="F111" s="66">
        <v>2.8</v>
      </c>
      <c r="G111" s="138">
        <v>5</v>
      </c>
      <c r="H111" s="89" t="s">
        <v>40</v>
      </c>
      <c r="I111" s="139" t="s">
        <v>30</v>
      </c>
      <c r="J111" s="123">
        <f>SUM(K111:P111)</f>
        <v>125</v>
      </c>
      <c r="K111" s="32">
        <v>20</v>
      </c>
      <c r="L111" s="34"/>
      <c r="M111" s="34"/>
      <c r="N111" s="68">
        <v>20</v>
      </c>
      <c r="O111" s="250">
        <v>15</v>
      </c>
      <c r="P111" s="142">
        <v>70</v>
      </c>
      <c r="Q111" s="152" t="s">
        <v>114</v>
      </c>
    </row>
    <row r="112" spans="1:17" x14ac:dyDescent="0.2">
      <c r="A112" s="137">
        <v>4</v>
      </c>
      <c r="B112" s="314" t="s">
        <v>132</v>
      </c>
      <c r="C112" s="139"/>
      <c r="D112" s="139">
        <f>E112+F112</f>
        <v>6</v>
      </c>
      <c r="E112" s="138">
        <v>3</v>
      </c>
      <c r="F112" s="66">
        <v>3</v>
      </c>
      <c r="G112" s="138">
        <v>6</v>
      </c>
      <c r="H112" s="89" t="s">
        <v>40</v>
      </c>
      <c r="I112" s="139" t="s">
        <v>30</v>
      </c>
      <c r="J112" s="123">
        <f>SUM(K112:P112)</f>
        <v>150</v>
      </c>
      <c r="K112" s="32">
        <v>25</v>
      </c>
      <c r="L112" s="34"/>
      <c r="M112" s="34">
        <v>10</v>
      </c>
      <c r="N112" s="68">
        <v>20</v>
      </c>
      <c r="O112" s="250">
        <v>20</v>
      </c>
      <c r="P112" s="142">
        <v>75</v>
      </c>
      <c r="Q112" s="152" t="s">
        <v>144</v>
      </c>
    </row>
    <row r="113" spans="1:17" ht="20.25" customHeight="1" thickBot="1" x14ac:dyDescent="0.25">
      <c r="A113" s="137">
        <v>5</v>
      </c>
      <c r="B113" s="211" t="s">
        <v>133</v>
      </c>
      <c r="C113" s="139">
        <v>3</v>
      </c>
      <c r="D113" s="108">
        <f>E113+F113</f>
        <v>4</v>
      </c>
      <c r="E113" s="84">
        <v>1.6</v>
      </c>
      <c r="F113" s="140">
        <v>2.4</v>
      </c>
      <c r="G113" s="84">
        <v>4</v>
      </c>
      <c r="H113" s="99" t="s">
        <v>29</v>
      </c>
      <c r="I113" s="108" t="s">
        <v>30</v>
      </c>
      <c r="J113" s="205">
        <f>SUM(K113:P113)</f>
        <v>100</v>
      </c>
      <c r="K113" s="75">
        <v>15</v>
      </c>
      <c r="L113" s="42">
        <v>15</v>
      </c>
      <c r="M113" s="42"/>
      <c r="N113" s="51"/>
      <c r="O113" s="244">
        <v>15</v>
      </c>
      <c r="P113" s="147">
        <v>55</v>
      </c>
      <c r="Q113" s="152" t="s">
        <v>114</v>
      </c>
    </row>
    <row r="114" spans="1:17" x14ac:dyDescent="0.2">
      <c r="A114" s="141"/>
      <c r="B114" s="212" t="s">
        <v>34</v>
      </c>
      <c r="C114" s="142"/>
      <c r="D114" s="153"/>
      <c r="E114" s="121"/>
      <c r="F114" s="72"/>
      <c r="G114" s="121"/>
      <c r="H114" s="88"/>
      <c r="I114" s="153"/>
      <c r="J114" s="232">
        <f t="shared" ref="J114:P114" si="10">SUM(J109:J113)</f>
        <v>625</v>
      </c>
      <c r="K114" s="30">
        <f t="shared" si="10"/>
        <v>100</v>
      </c>
      <c r="L114" s="71">
        <f t="shared" si="10"/>
        <v>15</v>
      </c>
      <c r="M114" s="71">
        <f t="shared" si="10"/>
        <v>45</v>
      </c>
      <c r="N114" s="72">
        <f t="shared" si="10"/>
        <v>60</v>
      </c>
      <c r="O114" s="177">
        <f t="shared" si="10"/>
        <v>85</v>
      </c>
      <c r="P114" s="139">
        <f t="shared" si="10"/>
        <v>320</v>
      </c>
      <c r="Q114" s="142"/>
    </row>
    <row r="115" spans="1:17" x14ac:dyDescent="0.2">
      <c r="A115" s="141"/>
      <c r="B115" s="212" t="s">
        <v>35</v>
      </c>
      <c r="C115" s="142"/>
      <c r="D115" s="142"/>
      <c r="E115" s="124"/>
      <c r="F115" s="68"/>
      <c r="G115" s="124">
        <f>SUM(G109:G113)</f>
        <v>25</v>
      </c>
      <c r="H115" s="90"/>
      <c r="I115" s="142"/>
      <c r="J115" s="123"/>
      <c r="K115" s="32"/>
      <c r="L115" s="34"/>
      <c r="M115" s="34"/>
      <c r="N115" s="68"/>
      <c r="O115" s="250"/>
      <c r="P115" s="142"/>
      <c r="Q115" s="142"/>
    </row>
    <row r="116" spans="1:17" x14ac:dyDescent="0.2">
      <c r="A116" s="141"/>
      <c r="B116" s="212" t="s">
        <v>36</v>
      </c>
      <c r="C116" s="142"/>
      <c r="D116" s="142"/>
      <c r="E116" s="124"/>
      <c r="F116" s="68"/>
      <c r="G116" s="124"/>
      <c r="H116" s="90"/>
      <c r="I116" s="142"/>
      <c r="J116" s="123"/>
      <c r="K116" s="32"/>
      <c r="L116" s="34"/>
      <c r="M116" s="34"/>
      <c r="N116" s="68"/>
      <c r="O116" s="250"/>
      <c r="P116" s="142"/>
      <c r="Q116" s="142"/>
    </row>
    <row r="117" spans="1:17" ht="13.5" thickBot="1" x14ac:dyDescent="0.25">
      <c r="A117" s="143"/>
      <c r="B117" s="213" t="s">
        <v>37</v>
      </c>
      <c r="C117" s="144"/>
      <c r="D117" s="147">
        <f>SUM(D109:D113)</f>
        <v>25</v>
      </c>
      <c r="E117" s="135">
        <f>SUM(E109:E113)</f>
        <v>12</v>
      </c>
      <c r="F117" s="70">
        <f>SUM(F109:F113)</f>
        <v>13</v>
      </c>
      <c r="G117" s="135"/>
      <c r="H117" s="91"/>
      <c r="I117" s="147"/>
      <c r="J117" s="205"/>
      <c r="K117" s="83"/>
      <c r="L117" s="19"/>
      <c r="M117" s="19"/>
      <c r="N117" s="70"/>
      <c r="O117" s="244"/>
      <c r="P117" s="147"/>
      <c r="Q117" s="144"/>
    </row>
    <row r="118" spans="1:17" ht="13.5" thickBot="1" x14ac:dyDescent="0.25">
      <c r="A118" s="14" t="s">
        <v>46</v>
      </c>
      <c r="B118" s="210" t="s">
        <v>47</v>
      </c>
      <c r="C118" s="215"/>
      <c r="D118" s="146"/>
      <c r="E118" s="145"/>
      <c r="F118" s="77"/>
      <c r="G118" s="145"/>
      <c r="H118" s="95"/>
      <c r="I118" s="146"/>
      <c r="J118" s="269"/>
      <c r="K118" s="80"/>
      <c r="L118" s="76"/>
      <c r="M118" s="76"/>
      <c r="N118" s="77"/>
      <c r="O118" s="251"/>
      <c r="P118" s="146"/>
      <c r="Q118" s="146"/>
    </row>
    <row r="119" spans="1:17" x14ac:dyDescent="0.2">
      <c r="A119" s="137">
        <v>1</v>
      </c>
      <c r="B119" s="214"/>
      <c r="C119" s="139"/>
      <c r="D119" s="142"/>
      <c r="E119" s="138"/>
      <c r="F119" s="66"/>
      <c r="G119" s="138"/>
      <c r="H119" s="89"/>
      <c r="I119" s="139"/>
      <c r="J119" s="123"/>
      <c r="K119" s="67"/>
      <c r="L119" s="65"/>
      <c r="M119" s="65"/>
      <c r="N119" s="66"/>
      <c r="O119" s="177"/>
      <c r="P119" s="139"/>
      <c r="Q119" s="139"/>
    </row>
    <row r="120" spans="1:17" x14ac:dyDescent="0.2">
      <c r="A120" s="141">
        <v>2</v>
      </c>
      <c r="B120" s="208"/>
      <c r="C120" s="142"/>
      <c r="D120" s="142"/>
      <c r="E120" s="124"/>
      <c r="F120" s="68"/>
      <c r="G120" s="124"/>
      <c r="H120" s="90"/>
      <c r="I120" s="142"/>
      <c r="J120" s="123"/>
      <c r="K120" s="32"/>
      <c r="L120" s="34"/>
      <c r="M120" s="34"/>
      <c r="N120" s="68"/>
      <c r="O120" s="250"/>
      <c r="P120" s="142"/>
      <c r="Q120" s="142"/>
    </row>
    <row r="121" spans="1:17" ht="13.5" thickBot="1" x14ac:dyDescent="0.25">
      <c r="A121" s="18" t="s">
        <v>48</v>
      </c>
      <c r="B121" s="209"/>
      <c r="C121" s="147"/>
      <c r="D121" s="147"/>
      <c r="E121" s="135"/>
      <c r="F121" s="70"/>
      <c r="G121" s="135"/>
      <c r="H121" s="91"/>
      <c r="I121" s="147"/>
      <c r="J121" s="205"/>
      <c r="K121" s="75"/>
      <c r="L121" s="42"/>
      <c r="M121" s="42"/>
      <c r="N121" s="51"/>
      <c r="O121" s="244"/>
      <c r="P121" s="147"/>
      <c r="Q121" s="147"/>
    </row>
    <row r="122" spans="1:17" x14ac:dyDescent="0.2">
      <c r="A122" s="374" t="s">
        <v>59</v>
      </c>
      <c r="B122" s="375"/>
      <c r="C122" s="78"/>
      <c r="D122" s="65"/>
      <c r="E122" s="65"/>
      <c r="F122" s="65"/>
      <c r="G122" s="65"/>
      <c r="H122" s="89"/>
      <c r="I122" s="139"/>
      <c r="J122" s="232">
        <f t="shared" ref="J122:P122" si="11">J98+J104+J114+SUM(J119:J120)</f>
        <v>750</v>
      </c>
      <c r="K122" s="30">
        <f t="shared" si="11"/>
        <v>115</v>
      </c>
      <c r="L122" s="71">
        <f t="shared" si="11"/>
        <v>65</v>
      </c>
      <c r="M122" s="71">
        <f t="shared" si="11"/>
        <v>45</v>
      </c>
      <c r="N122" s="72">
        <f t="shared" si="11"/>
        <v>60</v>
      </c>
      <c r="O122" s="138">
        <f t="shared" si="11"/>
        <v>110</v>
      </c>
      <c r="P122" s="66">
        <f t="shared" si="11"/>
        <v>355</v>
      </c>
      <c r="Q122" s="85"/>
    </row>
    <row r="123" spans="1:17" ht="13.5" thickBot="1" x14ac:dyDescent="0.25">
      <c r="A123" s="413" t="s">
        <v>60</v>
      </c>
      <c r="B123" s="415"/>
      <c r="C123" s="79"/>
      <c r="D123" s="19">
        <f>D101+D107+D117+SUM(D119:D121)</f>
        <v>30</v>
      </c>
      <c r="E123" s="19">
        <f>E101+E107+E117+SUM(E119:E121)</f>
        <v>15.6</v>
      </c>
      <c r="F123" s="19">
        <f>F101+F107+F117+SUM(F119:F121)</f>
        <v>14.4</v>
      </c>
      <c r="G123" s="19">
        <f>G99+G105+G115+G121</f>
        <v>25</v>
      </c>
      <c r="H123" s="91"/>
      <c r="I123" s="147"/>
      <c r="J123" s="205">
        <f>SUM(K122:O122)</f>
        <v>395</v>
      </c>
      <c r="K123" s="83"/>
      <c r="L123" s="19"/>
      <c r="M123" s="19"/>
      <c r="N123" s="70"/>
      <c r="O123" s="244"/>
      <c r="P123" s="70">
        <f>SUM(P122)</f>
        <v>355</v>
      </c>
      <c r="Q123" s="85"/>
    </row>
    <row r="124" spans="1:17" x14ac:dyDescent="0.2">
      <c r="A124" s="20"/>
      <c r="B124" s="21"/>
      <c r="C124" s="22"/>
      <c r="D124" s="23"/>
      <c r="E124" s="23"/>
      <c r="F124" s="23"/>
      <c r="G124" s="8"/>
      <c r="H124" s="8"/>
      <c r="I124" s="8"/>
      <c r="J124" s="8"/>
      <c r="K124" s="8"/>
      <c r="L124" s="8"/>
      <c r="M124" s="8"/>
      <c r="N124" s="8"/>
      <c r="O124" s="8"/>
      <c r="P124" s="8"/>
    </row>
    <row r="125" spans="1:17" ht="18" customHeight="1" thickBot="1" x14ac:dyDescent="0.3">
      <c r="A125" s="148"/>
      <c r="B125" s="363" t="s">
        <v>61</v>
      </c>
      <c r="C125" s="363"/>
      <c r="D125" s="363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5"/>
    </row>
    <row r="126" spans="1:17" ht="13.5" thickBot="1" x14ac:dyDescent="0.25">
      <c r="A126" s="3" t="s">
        <v>2</v>
      </c>
      <c r="B126" s="4"/>
      <c r="C126" s="105"/>
      <c r="D126" s="364" t="s">
        <v>3</v>
      </c>
      <c r="E126" s="365"/>
      <c r="F126" s="366"/>
      <c r="G126" s="255" t="s">
        <v>4</v>
      </c>
      <c r="H126" s="5" t="s">
        <v>5</v>
      </c>
      <c r="I126" s="256" t="s">
        <v>6</v>
      </c>
      <c r="J126" s="364" t="s">
        <v>7</v>
      </c>
      <c r="K126" s="365"/>
      <c r="L126" s="365"/>
      <c r="M126" s="365"/>
      <c r="N126" s="365"/>
      <c r="O126" s="365"/>
      <c r="P126" s="370"/>
      <c r="Q126" s="107" t="s">
        <v>8</v>
      </c>
    </row>
    <row r="127" spans="1:17" ht="12.75" customHeight="1" thickBot="1" x14ac:dyDescent="0.25">
      <c r="A127" s="6"/>
      <c r="B127" s="7" t="s">
        <v>9</v>
      </c>
      <c r="C127" s="8" t="s">
        <v>10</v>
      </c>
      <c r="D127" s="107" t="s">
        <v>11</v>
      </c>
      <c r="E127" s="360" t="s">
        <v>158</v>
      </c>
      <c r="F127" s="367" t="s">
        <v>157</v>
      </c>
      <c r="G127" s="12" t="s">
        <v>12</v>
      </c>
      <c r="H127" s="9" t="s">
        <v>13</v>
      </c>
      <c r="I127" s="257" t="s">
        <v>14</v>
      </c>
      <c r="J127" s="107" t="s">
        <v>11</v>
      </c>
      <c r="K127" s="352" t="s">
        <v>15</v>
      </c>
      <c r="L127" s="352"/>
      <c r="M127" s="352"/>
      <c r="N127" s="352"/>
      <c r="O127" s="352"/>
      <c r="P127" s="340" t="s">
        <v>151</v>
      </c>
      <c r="Q127" s="131" t="s">
        <v>16</v>
      </c>
    </row>
    <row r="128" spans="1:17" x14ac:dyDescent="0.2">
      <c r="A128" s="11"/>
      <c r="B128" s="7" t="s">
        <v>17</v>
      </c>
      <c r="C128" s="8"/>
      <c r="D128" s="108"/>
      <c r="E128" s="361"/>
      <c r="F128" s="368"/>
      <c r="G128" s="12" t="s">
        <v>18</v>
      </c>
      <c r="H128" s="9"/>
      <c r="I128" s="257" t="s">
        <v>19</v>
      </c>
      <c r="J128" s="10"/>
      <c r="K128" s="346" t="s">
        <v>20</v>
      </c>
      <c r="L128" s="349" t="s">
        <v>159</v>
      </c>
      <c r="M128" s="349" t="s">
        <v>167</v>
      </c>
      <c r="N128" s="354" t="s">
        <v>156</v>
      </c>
      <c r="O128" s="357" t="s">
        <v>152</v>
      </c>
      <c r="P128" s="341"/>
      <c r="Q128" s="273" t="s">
        <v>21</v>
      </c>
    </row>
    <row r="129" spans="1:17" x14ac:dyDescent="0.2">
      <c r="A129" s="6"/>
      <c r="B129" s="7"/>
      <c r="C129" s="63"/>
      <c r="D129" s="108"/>
      <c r="E129" s="361"/>
      <c r="F129" s="368"/>
      <c r="G129" s="12" t="s">
        <v>22</v>
      </c>
      <c r="H129" s="8"/>
      <c r="I129" s="257" t="s">
        <v>23</v>
      </c>
      <c r="J129" s="10"/>
      <c r="K129" s="347"/>
      <c r="L129" s="350"/>
      <c r="M129" s="350"/>
      <c r="N129" s="355"/>
      <c r="O129" s="358"/>
      <c r="P129" s="341"/>
      <c r="Q129" s="273" t="s">
        <v>24</v>
      </c>
    </row>
    <row r="130" spans="1:17" x14ac:dyDescent="0.2">
      <c r="A130" s="6"/>
      <c r="B130" s="109"/>
      <c r="C130" s="63"/>
      <c r="D130" s="108"/>
      <c r="E130" s="361"/>
      <c r="F130" s="368"/>
      <c r="G130" s="12" t="s">
        <v>25</v>
      </c>
      <c r="H130" s="9"/>
      <c r="I130" s="257" t="s">
        <v>110</v>
      </c>
      <c r="J130" s="85"/>
      <c r="K130" s="347"/>
      <c r="L130" s="350"/>
      <c r="M130" s="350"/>
      <c r="N130" s="355"/>
      <c r="O130" s="358"/>
      <c r="P130" s="341"/>
      <c r="Q130" s="131"/>
    </row>
    <row r="131" spans="1:17" ht="13.5" thickBot="1" x14ac:dyDescent="0.25">
      <c r="A131" s="110"/>
      <c r="B131" s="111"/>
      <c r="C131" s="179"/>
      <c r="D131" s="113"/>
      <c r="E131" s="362"/>
      <c r="F131" s="369"/>
      <c r="G131" s="258"/>
      <c r="H131" s="180"/>
      <c r="I131" s="259"/>
      <c r="J131" s="112"/>
      <c r="K131" s="371"/>
      <c r="L131" s="353"/>
      <c r="M131" s="353"/>
      <c r="N131" s="356"/>
      <c r="O131" s="359"/>
      <c r="P131" s="342"/>
      <c r="Q131" s="163"/>
    </row>
    <row r="132" spans="1:17" ht="13.5" thickBot="1" x14ac:dyDescent="0.25">
      <c r="A132" s="150"/>
      <c r="B132" s="226" t="s">
        <v>26</v>
      </c>
      <c r="C132" s="114"/>
      <c r="D132" s="108"/>
      <c r="E132" s="84"/>
      <c r="F132" s="98"/>
      <c r="G132" s="98"/>
      <c r="H132" s="99"/>
      <c r="I132" s="108"/>
      <c r="J132" s="253"/>
      <c r="K132" s="80"/>
      <c r="L132" s="76"/>
      <c r="M132" s="76"/>
      <c r="N132" s="77"/>
      <c r="O132" s="182"/>
      <c r="P132" s="107"/>
      <c r="Q132" s="131"/>
    </row>
    <row r="133" spans="1:17" ht="13.5" thickBot="1" x14ac:dyDescent="0.25">
      <c r="A133" s="14" t="s">
        <v>27</v>
      </c>
      <c r="B133" s="210" t="s">
        <v>28</v>
      </c>
      <c r="C133" s="260"/>
      <c r="D133" s="146"/>
      <c r="E133" s="145"/>
      <c r="F133" s="76"/>
      <c r="G133" s="76"/>
      <c r="H133" s="95"/>
      <c r="I133" s="146"/>
      <c r="J133" s="269"/>
      <c r="K133" s="97"/>
      <c r="L133" s="98"/>
      <c r="M133" s="98"/>
      <c r="N133" s="140"/>
      <c r="O133" s="183"/>
      <c r="P133" s="146"/>
      <c r="Q133" s="183"/>
    </row>
    <row r="134" spans="1:17" ht="13.5" thickBot="1" x14ac:dyDescent="0.25">
      <c r="A134" s="137">
        <v>1</v>
      </c>
      <c r="B134" s="227" t="s">
        <v>109</v>
      </c>
      <c r="C134" s="232">
        <v>4</v>
      </c>
      <c r="D134" s="146">
        <f>E134+F134</f>
        <v>2</v>
      </c>
      <c r="E134" s="145">
        <v>1.6</v>
      </c>
      <c r="F134" s="77">
        <v>0.4</v>
      </c>
      <c r="G134" s="145"/>
      <c r="H134" s="95" t="s">
        <v>40</v>
      </c>
      <c r="I134" s="146" t="s">
        <v>44</v>
      </c>
      <c r="J134" s="269">
        <f>SUM(K134:P134)</f>
        <v>50</v>
      </c>
      <c r="K134" s="80"/>
      <c r="L134" s="76">
        <v>30</v>
      </c>
      <c r="M134" s="76"/>
      <c r="N134" s="77"/>
      <c r="O134" s="183">
        <v>10</v>
      </c>
      <c r="P134" s="146">
        <v>10</v>
      </c>
      <c r="Q134" s="181" t="s">
        <v>31</v>
      </c>
    </row>
    <row r="135" spans="1:17" x14ac:dyDescent="0.2">
      <c r="A135" s="141"/>
      <c r="B135" s="212" t="s">
        <v>34</v>
      </c>
      <c r="C135" s="130"/>
      <c r="D135" s="139"/>
      <c r="E135" s="138"/>
      <c r="F135" s="65"/>
      <c r="G135" s="65"/>
      <c r="H135" s="89"/>
      <c r="I135" s="139"/>
      <c r="J135" s="232">
        <f>SUM(J134:J134)</f>
        <v>50</v>
      </c>
      <c r="K135" s="30">
        <f>SUM(K134:K134)</f>
        <v>0</v>
      </c>
      <c r="L135" s="71">
        <f>SUM(L134:L134)</f>
        <v>30</v>
      </c>
      <c r="M135" s="71"/>
      <c r="N135" s="72"/>
      <c r="O135" s="152">
        <f>SUM(O134:O134)</f>
        <v>10</v>
      </c>
      <c r="P135" s="139">
        <f>SUM(P134:P134)</f>
        <v>10</v>
      </c>
      <c r="Q135" s="122"/>
    </row>
    <row r="136" spans="1:17" x14ac:dyDescent="0.2">
      <c r="A136" s="141"/>
      <c r="B136" s="212" t="s">
        <v>35</v>
      </c>
      <c r="C136" s="130"/>
      <c r="D136" s="142"/>
      <c r="E136" s="124"/>
      <c r="F136" s="34"/>
      <c r="G136" s="34">
        <f>SUM(G134:G134)</f>
        <v>0</v>
      </c>
      <c r="H136" s="90"/>
      <c r="I136" s="142"/>
      <c r="J136" s="123"/>
      <c r="K136" s="32"/>
      <c r="L136" s="34"/>
      <c r="M136" s="34"/>
      <c r="N136" s="68"/>
      <c r="O136" s="122"/>
      <c r="P136" s="142"/>
      <c r="Q136" s="122"/>
    </row>
    <row r="137" spans="1:17" x14ac:dyDescent="0.2">
      <c r="A137" s="141"/>
      <c r="B137" s="212" t="s">
        <v>36</v>
      </c>
      <c r="C137" s="130"/>
      <c r="D137" s="142">
        <f>D134</f>
        <v>2</v>
      </c>
      <c r="E137" s="124"/>
      <c r="F137" s="34"/>
      <c r="G137" s="34"/>
      <c r="H137" s="90"/>
      <c r="I137" s="142"/>
      <c r="J137" s="123"/>
      <c r="K137" s="32"/>
      <c r="L137" s="34"/>
      <c r="M137" s="34"/>
      <c r="N137" s="68"/>
      <c r="O137" s="122"/>
      <c r="P137" s="142"/>
      <c r="Q137" s="122"/>
    </row>
    <row r="138" spans="1:17" ht="13.5" thickBot="1" x14ac:dyDescent="0.25">
      <c r="A138" s="143"/>
      <c r="B138" s="213" t="s">
        <v>37</v>
      </c>
      <c r="C138" s="272"/>
      <c r="D138" s="144">
        <f>SUM(D134:D134)</f>
        <v>2</v>
      </c>
      <c r="E138" s="126">
        <f>SUM(E134:E134)</f>
        <v>1.6</v>
      </c>
      <c r="F138" s="42">
        <f>SUM(F134:F134)</f>
        <v>0.4</v>
      </c>
      <c r="G138" s="42"/>
      <c r="H138" s="94"/>
      <c r="I138" s="144"/>
      <c r="J138" s="125"/>
      <c r="K138" s="83"/>
      <c r="L138" s="19"/>
      <c r="M138" s="19"/>
      <c r="N138" s="70"/>
      <c r="O138" s="160"/>
      <c r="P138" s="144"/>
      <c r="Q138" s="160"/>
    </row>
    <row r="139" spans="1:17" ht="13.5" thickBot="1" x14ac:dyDescent="0.25">
      <c r="A139" s="14" t="s">
        <v>38</v>
      </c>
      <c r="B139" s="210" t="s">
        <v>39</v>
      </c>
      <c r="C139" s="260"/>
      <c r="D139" s="238"/>
      <c r="E139" s="151"/>
      <c r="F139" s="76"/>
      <c r="G139" s="76"/>
      <c r="H139" s="95"/>
      <c r="I139" s="146"/>
      <c r="J139" s="269"/>
      <c r="K139" s="80"/>
      <c r="L139" s="76"/>
      <c r="M139" s="76"/>
      <c r="N139" s="77"/>
      <c r="O139" s="183"/>
      <c r="P139" s="146"/>
      <c r="Q139" s="183"/>
    </row>
    <row r="140" spans="1:17" x14ac:dyDescent="0.2">
      <c r="A140" s="137">
        <v>1</v>
      </c>
      <c r="B140" s="211"/>
      <c r="C140" s="232"/>
      <c r="D140" s="139"/>
      <c r="E140" s="138"/>
      <c r="F140" s="65"/>
      <c r="G140" s="65"/>
      <c r="H140" s="89"/>
      <c r="I140" s="139"/>
      <c r="J140" s="232"/>
      <c r="K140" s="67"/>
      <c r="L140" s="65"/>
      <c r="M140" s="65"/>
      <c r="N140" s="66"/>
      <c r="O140" s="152"/>
      <c r="P140" s="139"/>
      <c r="Q140" s="152"/>
    </row>
    <row r="141" spans="1:17" x14ac:dyDescent="0.2">
      <c r="A141" s="141"/>
      <c r="B141" s="212" t="s">
        <v>34</v>
      </c>
      <c r="C141" s="123"/>
      <c r="D141" s="142"/>
      <c r="E141" s="124"/>
      <c r="F141" s="34"/>
      <c r="G141" s="34"/>
      <c r="H141" s="90"/>
      <c r="I141" s="142"/>
      <c r="J141" s="123"/>
      <c r="K141" s="32"/>
      <c r="L141" s="34"/>
      <c r="M141" s="34"/>
      <c r="N141" s="68"/>
      <c r="O141" s="122"/>
      <c r="P141" s="142"/>
      <c r="Q141" s="122"/>
    </row>
    <row r="142" spans="1:17" x14ac:dyDescent="0.2">
      <c r="A142" s="141"/>
      <c r="B142" s="212" t="s">
        <v>35</v>
      </c>
      <c r="C142" s="123"/>
      <c r="D142" s="142"/>
      <c r="E142" s="124"/>
      <c r="F142" s="34"/>
      <c r="G142" s="34"/>
      <c r="H142" s="90"/>
      <c r="I142" s="142"/>
      <c r="J142" s="123"/>
      <c r="K142" s="32"/>
      <c r="L142" s="34"/>
      <c r="M142" s="34"/>
      <c r="N142" s="68"/>
      <c r="O142" s="122"/>
      <c r="P142" s="142"/>
      <c r="Q142" s="122"/>
    </row>
    <row r="143" spans="1:17" x14ac:dyDescent="0.2">
      <c r="A143" s="141"/>
      <c r="B143" s="212" t="s">
        <v>36</v>
      </c>
      <c r="C143" s="123"/>
      <c r="D143" s="142"/>
      <c r="E143" s="124"/>
      <c r="F143" s="34"/>
      <c r="G143" s="34"/>
      <c r="H143" s="90"/>
      <c r="I143" s="142"/>
      <c r="J143" s="123"/>
      <c r="K143" s="32"/>
      <c r="L143" s="34"/>
      <c r="M143" s="34"/>
      <c r="N143" s="68"/>
      <c r="O143" s="122"/>
      <c r="P143" s="142"/>
      <c r="Q143" s="122"/>
    </row>
    <row r="144" spans="1:17" ht="13.5" thickBot="1" x14ac:dyDescent="0.25">
      <c r="A144" s="143"/>
      <c r="B144" s="213" t="s">
        <v>37</v>
      </c>
      <c r="C144" s="125"/>
      <c r="D144" s="144">
        <f>SUM(D140:D140)</f>
        <v>0</v>
      </c>
      <c r="E144" s="126">
        <f>SUM(E140:E140)</f>
        <v>0</v>
      </c>
      <c r="F144" s="42">
        <f>SUM(F140:F140)</f>
        <v>0</v>
      </c>
      <c r="G144" s="42"/>
      <c r="H144" s="94"/>
      <c r="I144" s="144"/>
      <c r="J144" s="125"/>
      <c r="K144" s="75"/>
      <c r="L144" s="42"/>
      <c r="M144" s="42"/>
      <c r="N144" s="51"/>
      <c r="O144" s="160"/>
      <c r="P144" s="144"/>
      <c r="Q144" s="160"/>
    </row>
    <row r="145" spans="1:17" ht="13.5" thickBot="1" x14ac:dyDescent="0.25">
      <c r="A145" s="14" t="s">
        <v>41</v>
      </c>
      <c r="B145" s="210" t="s">
        <v>42</v>
      </c>
      <c r="C145" s="260"/>
      <c r="D145" s="45"/>
      <c r="E145" s="233"/>
      <c r="F145" s="157"/>
      <c r="G145" s="157"/>
      <c r="H145" s="158"/>
      <c r="I145" s="45"/>
      <c r="J145" s="47"/>
      <c r="K145" s="25"/>
      <c r="L145" s="17"/>
      <c r="M145" s="17"/>
      <c r="N145" s="24"/>
      <c r="O145" s="279"/>
      <c r="P145" s="45"/>
      <c r="Q145" s="185"/>
    </row>
    <row r="146" spans="1:17" ht="12.75" customHeight="1" x14ac:dyDescent="0.2">
      <c r="A146" s="137">
        <v>1</v>
      </c>
      <c r="B146" s="211" t="s">
        <v>134</v>
      </c>
      <c r="C146" s="232">
        <v>4</v>
      </c>
      <c r="D146" s="153">
        <v>3</v>
      </c>
      <c r="E146" s="30">
        <v>2.8</v>
      </c>
      <c r="F146" s="71">
        <v>1.2</v>
      </c>
      <c r="G146" s="71">
        <v>4</v>
      </c>
      <c r="H146" s="88" t="s">
        <v>40</v>
      </c>
      <c r="I146" s="153" t="s">
        <v>30</v>
      </c>
      <c r="J146" s="106">
        <f t="shared" ref="J146:J151" si="12">SUM(K146:P146)</f>
        <v>75</v>
      </c>
      <c r="K146" s="67">
        <v>15</v>
      </c>
      <c r="L146" s="65">
        <v>20</v>
      </c>
      <c r="M146" s="65"/>
      <c r="N146" s="66">
        <v>20</v>
      </c>
      <c r="O146" s="181">
        <v>15</v>
      </c>
      <c r="P146" s="153">
        <v>5</v>
      </c>
      <c r="Q146" s="152" t="s">
        <v>31</v>
      </c>
    </row>
    <row r="147" spans="1:17" ht="12.75" customHeight="1" x14ac:dyDescent="0.2">
      <c r="A147" s="141">
        <v>2</v>
      </c>
      <c r="B147" s="314" t="s">
        <v>135</v>
      </c>
      <c r="C147" s="123">
        <v>4</v>
      </c>
      <c r="D147" s="142">
        <v>2</v>
      </c>
      <c r="E147" s="32">
        <v>1.6</v>
      </c>
      <c r="F147" s="34">
        <v>1.4</v>
      </c>
      <c r="G147" s="34">
        <v>3</v>
      </c>
      <c r="H147" s="90" t="s">
        <v>40</v>
      </c>
      <c r="I147" s="142" t="s">
        <v>30</v>
      </c>
      <c r="J147" s="123">
        <f t="shared" si="12"/>
        <v>50</v>
      </c>
      <c r="K147" s="32">
        <v>10</v>
      </c>
      <c r="L147" s="34"/>
      <c r="M147" s="34"/>
      <c r="N147" s="68">
        <v>15</v>
      </c>
      <c r="O147" s="122">
        <v>15</v>
      </c>
      <c r="P147" s="142">
        <v>10</v>
      </c>
      <c r="Q147" s="152" t="s">
        <v>144</v>
      </c>
    </row>
    <row r="148" spans="1:17" ht="12" customHeight="1" x14ac:dyDescent="0.2">
      <c r="A148" s="141">
        <v>3</v>
      </c>
      <c r="B148" s="314" t="s">
        <v>136</v>
      </c>
      <c r="C148" s="123">
        <v>4</v>
      </c>
      <c r="D148" s="142">
        <v>2</v>
      </c>
      <c r="E148" s="32">
        <v>2.4</v>
      </c>
      <c r="F148" s="34">
        <v>0.6</v>
      </c>
      <c r="G148" s="34">
        <v>3</v>
      </c>
      <c r="H148" s="90" t="s">
        <v>40</v>
      </c>
      <c r="I148" s="142" t="s">
        <v>30</v>
      </c>
      <c r="J148" s="123">
        <f t="shared" si="12"/>
        <v>50</v>
      </c>
      <c r="K148" s="32">
        <v>15</v>
      </c>
      <c r="L148" s="34"/>
      <c r="M148" s="34">
        <v>15</v>
      </c>
      <c r="N148" s="68">
        <v>15</v>
      </c>
      <c r="O148" s="122">
        <v>5</v>
      </c>
      <c r="P148" s="142"/>
      <c r="Q148" s="122" t="s">
        <v>114</v>
      </c>
    </row>
    <row r="149" spans="1:17" ht="11.25" customHeight="1" x14ac:dyDescent="0.2">
      <c r="A149" s="141">
        <v>4</v>
      </c>
      <c r="B149" s="230" t="s">
        <v>137</v>
      </c>
      <c r="C149" s="123">
        <v>4</v>
      </c>
      <c r="D149" s="142">
        <v>2</v>
      </c>
      <c r="E149" s="32">
        <v>2</v>
      </c>
      <c r="F149" s="34">
        <v>1</v>
      </c>
      <c r="G149" s="34">
        <v>3</v>
      </c>
      <c r="H149" s="90" t="s">
        <v>29</v>
      </c>
      <c r="I149" s="142" t="s">
        <v>30</v>
      </c>
      <c r="J149" s="123">
        <f t="shared" si="12"/>
        <v>50</v>
      </c>
      <c r="K149" s="32">
        <v>20</v>
      </c>
      <c r="L149" s="34"/>
      <c r="M149" s="34">
        <v>10</v>
      </c>
      <c r="N149" s="68">
        <v>5</v>
      </c>
      <c r="O149" s="122">
        <v>15</v>
      </c>
      <c r="P149" s="142"/>
      <c r="Q149" s="122" t="s">
        <v>114</v>
      </c>
    </row>
    <row r="150" spans="1:17" ht="12.75" customHeight="1" x14ac:dyDescent="0.2">
      <c r="A150" s="141">
        <v>5</v>
      </c>
      <c r="B150" s="230" t="s">
        <v>143</v>
      </c>
      <c r="C150" s="123">
        <v>4</v>
      </c>
      <c r="D150" s="142">
        <v>2</v>
      </c>
      <c r="E150" s="32">
        <v>2</v>
      </c>
      <c r="F150" s="34">
        <v>1</v>
      </c>
      <c r="G150" s="34">
        <v>3</v>
      </c>
      <c r="H150" s="90" t="s">
        <v>40</v>
      </c>
      <c r="I150" s="142" t="s">
        <v>30</v>
      </c>
      <c r="J150" s="123">
        <f t="shared" si="12"/>
        <v>50</v>
      </c>
      <c r="K150" s="32">
        <v>15</v>
      </c>
      <c r="L150" s="34"/>
      <c r="M150" s="34">
        <v>20</v>
      </c>
      <c r="N150" s="68"/>
      <c r="O150" s="122">
        <v>15</v>
      </c>
      <c r="P150" s="142"/>
      <c r="Q150" s="122" t="s">
        <v>114</v>
      </c>
    </row>
    <row r="151" spans="1:17" ht="13.5" thickBot="1" x14ac:dyDescent="0.25">
      <c r="A151" s="141">
        <v>6</v>
      </c>
      <c r="B151" s="230" t="s">
        <v>138</v>
      </c>
      <c r="C151" s="123">
        <v>4</v>
      </c>
      <c r="D151" s="147">
        <v>2</v>
      </c>
      <c r="E151" s="83">
        <v>2</v>
      </c>
      <c r="F151" s="19">
        <v>1</v>
      </c>
      <c r="G151" s="19">
        <v>3</v>
      </c>
      <c r="H151" s="91" t="s">
        <v>29</v>
      </c>
      <c r="I151" s="147" t="s">
        <v>30</v>
      </c>
      <c r="J151" s="205">
        <f t="shared" si="12"/>
        <v>50</v>
      </c>
      <c r="K151" s="75">
        <v>15</v>
      </c>
      <c r="L151" s="42"/>
      <c r="M151" s="42"/>
      <c r="N151" s="51">
        <v>20</v>
      </c>
      <c r="O151" s="156">
        <v>15</v>
      </c>
      <c r="P151" s="147"/>
      <c r="Q151" s="122" t="s">
        <v>114</v>
      </c>
    </row>
    <row r="152" spans="1:17" x14ac:dyDescent="0.2">
      <c r="A152" s="141"/>
      <c r="B152" s="212" t="s">
        <v>34</v>
      </c>
      <c r="C152" s="123"/>
      <c r="D152" s="139"/>
      <c r="E152" s="138"/>
      <c r="F152" s="65"/>
      <c r="G152" s="65"/>
      <c r="H152" s="89"/>
      <c r="I152" s="139"/>
      <c r="J152" s="232">
        <f>SUM(J146:J151)</f>
        <v>325</v>
      </c>
      <c r="K152" s="30">
        <f t="shared" ref="K152:P152" si="13">SUM(K146:K151)</f>
        <v>90</v>
      </c>
      <c r="L152" s="71">
        <f t="shared" si="13"/>
        <v>20</v>
      </c>
      <c r="M152" s="71">
        <f t="shared" si="13"/>
        <v>45</v>
      </c>
      <c r="N152" s="72">
        <f t="shared" si="13"/>
        <v>75</v>
      </c>
      <c r="O152" s="152">
        <f t="shared" si="13"/>
        <v>80</v>
      </c>
      <c r="P152" s="139">
        <f t="shared" si="13"/>
        <v>15</v>
      </c>
      <c r="Q152" s="122"/>
    </row>
    <row r="153" spans="1:17" x14ac:dyDescent="0.2">
      <c r="A153" s="141"/>
      <c r="B153" s="212" t="s">
        <v>35</v>
      </c>
      <c r="C153" s="123"/>
      <c r="D153" s="142"/>
      <c r="E153" s="124"/>
      <c r="F153" s="34"/>
      <c r="G153" s="34">
        <f>SUM(G146:G152)</f>
        <v>19</v>
      </c>
      <c r="H153" s="90"/>
      <c r="I153" s="142"/>
      <c r="J153" s="123"/>
      <c r="K153" s="32"/>
      <c r="L153" s="34"/>
      <c r="M153" s="34"/>
      <c r="N153" s="68"/>
      <c r="O153" s="122"/>
      <c r="P153" s="142"/>
      <c r="Q153" s="122"/>
    </row>
    <row r="154" spans="1:17" x14ac:dyDescent="0.2">
      <c r="A154" s="141"/>
      <c r="B154" s="212" t="s">
        <v>36</v>
      </c>
      <c r="C154" s="123"/>
      <c r="D154" s="142"/>
      <c r="E154" s="124"/>
      <c r="F154" s="34"/>
      <c r="G154" s="34"/>
      <c r="H154" s="90"/>
      <c r="I154" s="142"/>
      <c r="J154" s="123"/>
      <c r="K154" s="32"/>
      <c r="L154" s="34"/>
      <c r="M154" s="34"/>
      <c r="N154" s="68"/>
      <c r="O154" s="122"/>
      <c r="P154" s="142"/>
      <c r="Q154" s="122"/>
    </row>
    <row r="155" spans="1:17" ht="13.5" thickBot="1" x14ac:dyDescent="0.25">
      <c r="A155" s="143"/>
      <c r="B155" s="213" t="s">
        <v>37</v>
      </c>
      <c r="C155" s="125"/>
      <c r="D155" s="147">
        <f>SUM(D146:D151)</f>
        <v>13</v>
      </c>
      <c r="E155" s="135">
        <f>SUM(E146:E151)</f>
        <v>12.8</v>
      </c>
      <c r="F155" s="19">
        <f>SUM(F146:F151)</f>
        <v>6.1999999999999993</v>
      </c>
      <c r="G155" s="19"/>
      <c r="H155" s="91"/>
      <c r="I155" s="147"/>
      <c r="J155" s="125"/>
      <c r="K155" s="83"/>
      <c r="L155" s="19"/>
      <c r="M155" s="19"/>
      <c r="N155" s="70"/>
      <c r="O155" s="160"/>
      <c r="P155" s="144"/>
      <c r="Q155" s="160"/>
    </row>
    <row r="156" spans="1:17" ht="13.5" thickBot="1" x14ac:dyDescent="0.25">
      <c r="A156" s="154" t="s">
        <v>43</v>
      </c>
      <c r="B156" s="206" t="s">
        <v>47</v>
      </c>
      <c r="C156" s="119"/>
      <c r="D156" s="108"/>
      <c r="E156" s="84"/>
      <c r="F156" s="98"/>
      <c r="G156" s="98"/>
      <c r="H156" s="99"/>
      <c r="I156" s="108"/>
      <c r="J156" s="269"/>
      <c r="K156" s="80"/>
      <c r="L156" s="76"/>
      <c r="M156" s="76"/>
      <c r="N156" s="77"/>
      <c r="O156" s="183"/>
      <c r="P156" s="146"/>
      <c r="Q156" s="183"/>
    </row>
    <row r="157" spans="1:17" x14ac:dyDescent="0.2">
      <c r="A157" s="155">
        <v>1</v>
      </c>
      <c r="B157" s="207" t="s">
        <v>127</v>
      </c>
      <c r="C157" s="106">
        <v>4</v>
      </c>
      <c r="D157" s="153">
        <v>1</v>
      </c>
      <c r="E157" s="121">
        <v>1</v>
      </c>
      <c r="F157" s="71"/>
      <c r="G157" s="71"/>
      <c r="H157" s="88" t="s">
        <v>29</v>
      </c>
      <c r="I157" s="153" t="s">
        <v>30</v>
      </c>
      <c r="J157" s="232">
        <f>K157+L157+O157+P157</f>
        <v>25</v>
      </c>
      <c r="K157" s="30">
        <v>15</v>
      </c>
      <c r="L157" s="71"/>
      <c r="M157" s="71"/>
      <c r="N157" s="72"/>
      <c r="O157" s="152">
        <v>10</v>
      </c>
      <c r="P157" s="139"/>
      <c r="Q157" s="152" t="s">
        <v>32</v>
      </c>
    </row>
    <row r="158" spans="1:17" x14ac:dyDescent="0.2">
      <c r="A158" s="141">
        <v>2</v>
      </c>
      <c r="B158" s="208"/>
      <c r="C158" s="130"/>
      <c r="D158" s="142"/>
      <c r="E158" s="124"/>
      <c r="F158" s="34"/>
      <c r="G158" s="34"/>
      <c r="H158" s="90"/>
      <c r="I158" s="142"/>
      <c r="J158" s="123"/>
      <c r="K158" s="32"/>
      <c r="L158" s="34"/>
      <c r="M158" s="34"/>
      <c r="N158" s="68"/>
      <c r="O158" s="122"/>
      <c r="P158" s="142"/>
      <c r="Q158" s="122"/>
    </row>
    <row r="159" spans="1:17" ht="17.25" customHeight="1" thickBot="1" x14ac:dyDescent="0.25">
      <c r="A159" s="18" t="s">
        <v>45</v>
      </c>
      <c r="B159" s="209" t="s">
        <v>176</v>
      </c>
      <c r="C159" s="205">
        <v>4</v>
      </c>
      <c r="D159" s="147">
        <v>16</v>
      </c>
      <c r="E159" s="135"/>
      <c r="F159" s="19">
        <v>8</v>
      </c>
      <c r="G159" s="19">
        <v>8</v>
      </c>
      <c r="H159" s="91" t="s">
        <v>29</v>
      </c>
      <c r="I159" s="147" t="s">
        <v>30</v>
      </c>
      <c r="J159" s="205">
        <v>480</v>
      </c>
      <c r="K159" s="83"/>
      <c r="L159" s="19"/>
      <c r="M159" s="19"/>
      <c r="N159" s="70"/>
      <c r="O159" s="156"/>
      <c r="P159" s="147">
        <v>480</v>
      </c>
      <c r="Q159" s="156" t="s">
        <v>62</v>
      </c>
    </row>
    <row r="160" spans="1:17" x14ac:dyDescent="0.2">
      <c r="A160" s="374" t="s">
        <v>63</v>
      </c>
      <c r="B160" s="375"/>
      <c r="C160" s="78"/>
      <c r="D160" s="65"/>
      <c r="E160" s="65"/>
      <c r="F160" s="65"/>
      <c r="G160" s="65"/>
      <c r="H160" s="89"/>
      <c r="I160" s="139"/>
      <c r="J160" s="232">
        <f>J135+J141+J152+J159+J157</f>
        <v>880</v>
      </c>
      <c r="K160" s="67">
        <f>K135+K141+K152+K157</f>
        <v>105</v>
      </c>
      <c r="L160" s="65">
        <f>L135+L141+L152+L157</f>
        <v>50</v>
      </c>
      <c r="M160" s="65">
        <f>M135+M141+M152+M157</f>
        <v>45</v>
      </c>
      <c r="N160" s="66">
        <f>N135+N141+N152+N157</f>
        <v>75</v>
      </c>
      <c r="O160" s="30">
        <f>O135+O141+O152+O157</f>
        <v>100</v>
      </c>
      <c r="P160" s="72">
        <f>P135+P141+P152+P157+P159</f>
        <v>505</v>
      </c>
    </row>
    <row r="161" spans="1:17" ht="13.5" thickBot="1" x14ac:dyDescent="0.25">
      <c r="A161" s="413" t="s">
        <v>64</v>
      </c>
      <c r="B161" s="415"/>
      <c r="C161" s="79"/>
      <c r="D161" s="19">
        <f>D138+D144+D155+D157+D159</f>
        <v>32</v>
      </c>
      <c r="E161" s="19">
        <f>E138+E144+E155+E157+E159</f>
        <v>15.4</v>
      </c>
      <c r="F161" s="19">
        <f>F138+F144+F155+F159</f>
        <v>14.6</v>
      </c>
      <c r="G161" s="19">
        <f>G136+G142+G153+G159</f>
        <v>27</v>
      </c>
      <c r="H161" s="91"/>
      <c r="I161" s="147"/>
      <c r="J161" s="205">
        <f>SUM(K160:O160)</f>
        <v>375</v>
      </c>
      <c r="K161" s="83"/>
      <c r="L161" s="19"/>
      <c r="M161" s="19"/>
      <c r="N161" s="70"/>
      <c r="O161" s="205"/>
      <c r="P161" s="70">
        <f>P160</f>
        <v>505</v>
      </c>
    </row>
    <row r="162" spans="1:17" x14ac:dyDescent="0.2">
      <c r="A162" s="26"/>
      <c r="B162" s="21"/>
      <c r="C162" s="22"/>
      <c r="D162" s="23"/>
      <c r="E162" s="23"/>
      <c r="F162" s="23"/>
      <c r="G162" s="8"/>
      <c r="H162" s="8"/>
      <c r="I162" s="8"/>
      <c r="J162" s="8"/>
      <c r="K162" s="8"/>
      <c r="L162" s="8"/>
      <c r="M162" s="8"/>
      <c r="N162" s="8"/>
      <c r="O162" s="8"/>
      <c r="P162" s="84"/>
    </row>
    <row r="163" spans="1:17" ht="13.5" thickBot="1" x14ac:dyDescent="0.25">
      <c r="A163" s="26"/>
      <c r="B163" s="21"/>
      <c r="C163" s="22"/>
      <c r="D163" s="23"/>
      <c r="E163" s="23"/>
      <c r="F163" s="23"/>
      <c r="G163" s="8"/>
      <c r="H163" s="8"/>
      <c r="I163" s="8"/>
      <c r="J163" s="8"/>
      <c r="K163" s="8"/>
      <c r="L163" s="8"/>
      <c r="M163" s="8"/>
      <c r="N163" s="8"/>
      <c r="O163" s="8"/>
      <c r="P163" s="84"/>
    </row>
    <row r="164" spans="1:17" x14ac:dyDescent="0.2">
      <c r="A164" s="343" t="s">
        <v>65</v>
      </c>
      <c r="B164" s="344"/>
      <c r="C164" s="31"/>
      <c r="D164" s="71"/>
      <c r="E164" s="71"/>
      <c r="F164" s="71"/>
      <c r="G164" s="71"/>
      <c r="H164" s="71"/>
      <c r="I164" s="88"/>
      <c r="J164" s="30">
        <f t="shared" ref="J164:P164" si="14">J122+J160</f>
        <v>1630</v>
      </c>
      <c r="K164" s="71">
        <f t="shared" si="14"/>
        <v>220</v>
      </c>
      <c r="L164" s="71">
        <f t="shared" si="14"/>
        <v>115</v>
      </c>
      <c r="M164" s="71">
        <f t="shared" si="14"/>
        <v>90</v>
      </c>
      <c r="N164" s="71">
        <f t="shared" si="14"/>
        <v>135</v>
      </c>
      <c r="O164" s="71">
        <f t="shared" si="14"/>
        <v>210</v>
      </c>
      <c r="P164" s="72">
        <f t="shared" si="14"/>
        <v>860</v>
      </c>
    </row>
    <row r="165" spans="1:17" ht="13.5" thickBot="1" x14ac:dyDescent="0.25">
      <c r="A165" s="413" t="s">
        <v>66</v>
      </c>
      <c r="B165" s="415"/>
      <c r="C165" s="79"/>
      <c r="D165" s="19">
        <f>D123+D161</f>
        <v>62</v>
      </c>
      <c r="E165" s="19">
        <f>E123+E161</f>
        <v>31</v>
      </c>
      <c r="F165" s="19">
        <f>F123+F161</f>
        <v>29</v>
      </c>
      <c r="G165" s="19">
        <f>G123+G161</f>
        <v>52</v>
      </c>
      <c r="H165" s="19"/>
      <c r="I165" s="91"/>
      <c r="J165" s="83"/>
      <c r="K165" s="19"/>
      <c r="L165" s="19"/>
      <c r="M165" s="91"/>
      <c r="N165" s="91"/>
      <c r="O165" s="91"/>
      <c r="P165" s="70"/>
    </row>
    <row r="166" spans="1:17" x14ac:dyDescent="0.2">
      <c r="A166" s="20"/>
      <c r="B166" s="20"/>
      <c r="C166" s="63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</row>
    <row r="167" spans="1:17" ht="21.75" customHeight="1" thickBot="1" x14ac:dyDescent="0.3">
      <c r="A167" s="148"/>
      <c r="B167" s="363" t="s">
        <v>67</v>
      </c>
      <c r="C167" s="363"/>
      <c r="D167" s="363"/>
      <c r="E167" s="8"/>
      <c r="F167" s="8"/>
      <c r="G167" s="104"/>
      <c r="H167" s="8"/>
      <c r="I167" s="8"/>
      <c r="J167" s="8"/>
      <c r="K167" s="8"/>
      <c r="L167" s="8"/>
      <c r="M167" s="8"/>
      <c r="N167" s="8"/>
      <c r="O167" s="8"/>
      <c r="P167" s="8"/>
    </row>
    <row r="168" spans="1:17" ht="13.5" thickBot="1" x14ac:dyDescent="0.25">
      <c r="A168" s="3" t="s">
        <v>2</v>
      </c>
      <c r="B168" s="4"/>
      <c r="C168" s="105"/>
      <c r="D168" s="364" t="s">
        <v>3</v>
      </c>
      <c r="E168" s="365"/>
      <c r="F168" s="365"/>
      <c r="G168" s="255" t="s">
        <v>4</v>
      </c>
      <c r="H168" s="5" t="s">
        <v>5</v>
      </c>
      <c r="I168" s="256" t="s">
        <v>6</v>
      </c>
      <c r="J168" s="364" t="s">
        <v>7</v>
      </c>
      <c r="K168" s="365"/>
      <c r="L168" s="365"/>
      <c r="M168" s="365"/>
      <c r="N168" s="365"/>
      <c r="O168" s="365"/>
      <c r="P168" s="370"/>
      <c r="Q168" s="107" t="s">
        <v>8</v>
      </c>
    </row>
    <row r="169" spans="1:17" ht="13.5" customHeight="1" thickBot="1" x14ac:dyDescent="0.25">
      <c r="A169" s="6"/>
      <c r="B169" s="7" t="s">
        <v>9</v>
      </c>
      <c r="C169" s="8" t="s">
        <v>10</v>
      </c>
      <c r="D169" s="107" t="s">
        <v>11</v>
      </c>
      <c r="E169" s="360" t="s">
        <v>158</v>
      </c>
      <c r="F169" s="392" t="s">
        <v>157</v>
      </c>
      <c r="G169" s="12" t="s">
        <v>12</v>
      </c>
      <c r="H169" s="9" t="s">
        <v>13</v>
      </c>
      <c r="I169" s="257" t="s">
        <v>14</v>
      </c>
      <c r="J169" s="107" t="s">
        <v>11</v>
      </c>
      <c r="K169" s="352" t="s">
        <v>15</v>
      </c>
      <c r="L169" s="352"/>
      <c r="M169" s="352"/>
      <c r="N169" s="352"/>
      <c r="O169" s="352"/>
      <c r="P169" s="340" t="s">
        <v>151</v>
      </c>
      <c r="Q169" s="108" t="s">
        <v>16</v>
      </c>
    </row>
    <row r="170" spans="1:17" x14ac:dyDescent="0.2">
      <c r="A170" s="11"/>
      <c r="B170" s="7" t="s">
        <v>17</v>
      </c>
      <c r="C170" s="8"/>
      <c r="D170" s="108"/>
      <c r="E170" s="361"/>
      <c r="F170" s="393"/>
      <c r="G170" s="12" t="s">
        <v>18</v>
      </c>
      <c r="H170" s="9"/>
      <c r="I170" s="257" t="s">
        <v>19</v>
      </c>
      <c r="J170" s="10"/>
      <c r="K170" s="346" t="s">
        <v>20</v>
      </c>
      <c r="L170" s="349" t="s">
        <v>159</v>
      </c>
      <c r="M170" s="349" t="s">
        <v>167</v>
      </c>
      <c r="N170" s="354" t="s">
        <v>156</v>
      </c>
      <c r="O170" s="357" t="s">
        <v>152</v>
      </c>
      <c r="P170" s="341"/>
      <c r="Q170" s="13" t="s">
        <v>21</v>
      </c>
    </row>
    <row r="171" spans="1:17" x14ac:dyDescent="0.2">
      <c r="A171" s="6"/>
      <c r="B171" s="7"/>
      <c r="C171" s="63"/>
      <c r="D171" s="108"/>
      <c r="E171" s="361"/>
      <c r="F171" s="393"/>
      <c r="G171" s="12" t="s">
        <v>22</v>
      </c>
      <c r="H171" s="8"/>
      <c r="I171" s="257" t="s">
        <v>23</v>
      </c>
      <c r="J171" s="10"/>
      <c r="K171" s="347"/>
      <c r="L171" s="350"/>
      <c r="M171" s="350"/>
      <c r="N171" s="355"/>
      <c r="O171" s="358"/>
      <c r="P171" s="341"/>
      <c r="Q171" s="13" t="s">
        <v>24</v>
      </c>
    </row>
    <row r="172" spans="1:17" x14ac:dyDescent="0.2">
      <c r="A172" s="6"/>
      <c r="B172" s="109"/>
      <c r="C172" s="63"/>
      <c r="D172" s="108"/>
      <c r="E172" s="361"/>
      <c r="F172" s="393"/>
      <c r="G172" s="12" t="s">
        <v>25</v>
      </c>
      <c r="H172" s="9"/>
      <c r="I172" s="257" t="s">
        <v>110</v>
      </c>
      <c r="J172" s="85"/>
      <c r="K172" s="347"/>
      <c r="L172" s="350"/>
      <c r="M172" s="350"/>
      <c r="N172" s="355"/>
      <c r="O172" s="358"/>
      <c r="P172" s="341"/>
      <c r="Q172" s="108"/>
    </row>
    <row r="173" spans="1:17" ht="13.5" thickBot="1" x14ac:dyDescent="0.25">
      <c r="A173" s="110"/>
      <c r="B173" s="111"/>
      <c r="C173" s="179"/>
      <c r="D173" s="113"/>
      <c r="E173" s="362"/>
      <c r="F173" s="394"/>
      <c r="G173" s="258"/>
      <c r="H173" s="180"/>
      <c r="I173" s="259"/>
      <c r="J173" s="112"/>
      <c r="K173" s="371"/>
      <c r="L173" s="353"/>
      <c r="M173" s="353"/>
      <c r="N173" s="356"/>
      <c r="O173" s="359"/>
      <c r="P173" s="342"/>
      <c r="Q173" s="113"/>
    </row>
    <row r="174" spans="1:17" ht="13.5" thickBot="1" x14ac:dyDescent="0.25">
      <c r="A174" s="150"/>
      <c r="B174" s="226" t="s">
        <v>26</v>
      </c>
      <c r="C174" s="228"/>
      <c r="D174" s="108"/>
      <c r="E174" s="84"/>
      <c r="F174" s="99"/>
      <c r="G174" s="97"/>
      <c r="H174" s="99"/>
      <c r="I174" s="108"/>
      <c r="J174" s="253"/>
      <c r="K174" s="80"/>
      <c r="L174" s="76"/>
      <c r="M174" s="76"/>
      <c r="N174" s="77"/>
      <c r="O174" s="182"/>
      <c r="P174" s="182"/>
      <c r="Q174" s="108"/>
    </row>
    <row r="175" spans="1:17" ht="13.5" thickBot="1" x14ac:dyDescent="0.25">
      <c r="A175" s="14" t="s">
        <v>27</v>
      </c>
      <c r="B175" s="210" t="s">
        <v>28</v>
      </c>
      <c r="C175" s="215"/>
      <c r="D175" s="146"/>
      <c r="E175" s="145"/>
      <c r="F175" s="95"/>
      <c r="G175" s="80"/>
      <c r="H175" s="95"/>
      <c r="I175" s="146"/>
      <c r="J175" s="269"/>
      <c r="K175" s="80"/>
      <c r="L175" s="76"/>
      <c r="M175" s="76"/>
      <c r="N175" s="77"/>
      <c r="O175" s="183"/>
      <c r="P175" s="183"/>
      <c r="Q175" s="146"/>
    </row>
    <row r="176" spans="1:17" x14ac:dyDescent="0.2">
      <c r="A176" s="141">
        <v>1</v>
      </c>
      <c r="B176" s="230"/>
      <c r="C176" s="142"/>
      <c r="D176" s="142"/>
      <c r="E176" s="124"/>
      <c r="F176" s="90"/>
      <c r="G176" s="32"/>
      <c r="H176" s="90"/>
      <c r="I176" s="142"/>
      <c r="J176" s="123"/>
      <c r="K176" s="67"/>
      <c r="L176" s="65"/>
      <c r="M176" s="65"/>
      <c r="N176" s="66"/>
      <c r="O176" s="122"/>
      <c r="P176" s="122"/>
      <c r="Q176" s="142"/>
    </row>
    <row r="177" spans="1:17" x14ac:dyDescent="0.2">
      <c r="A177" s="141"/>
      <c r="B177" s="212" t="s">
        <v>34</v>
      </c>
      <c r="C177" s="217"/>
      <c r="D177" s="142"/>
      <c r="E177" s="124"/>
      <c r="F177" s="90"/>
      <c r="G177" s="32"/>
      <c r="H177" s="90"/>
      <c r="I177" s="142"/>
      <c r="J177" s="123"/>
      <c r="K177" s="32"/>
      <c r="L177" s="34"/>
      <c r="M177" s="34"/>
      <c r="N177" s="68"/>
      <c r="O177" s="122"/>
      <c r="P177" s="122"/>
      <c r="Q177" s="142"/>
    </row>
    <row r="178" spans="1:17" x14ac:dyDescent="0.2">
      <c r="A178" s="141"/>
      <c r="B178" s="212" t="s">
        <v>35</v>
      </c>
      <c r="C178" s="217"/>
      <c r="D178" s="142"/>
      <c r="E178" s="124"/>
      <c r="F178" s="90"/>
      <c r="G178" s="32"/>
      <c r="H178" s="90"/>
      <c r="I178" s="142"/>
      <c r="J178" s="123"/>
      <c r="K178" s="32"/>
      <c r="L178" s="34"/>
      <c r="M178" s="34"/>
      <c r="N178" s="68"/>
      <c r="O178" s="122"/>
      <c r="P178" s="122"/>
      <c r="Q178" s="142"/>
    </row>
    <row r="179" spans="1:17" x14ac:dyDescent="0.2">
      <c r="A179" s="141"/>
      <c r="B179" s="212" t="s">
        <v>36</v>
      </c>
      <c r="C179" s="217"/>
      <c r="D179" s="142">
        <f>D176</f>
        <v>0</v>
      </c>
      <c r="E179" s="124"/>
      <c r="F179" s="90"/>
      <c r="G179" s="32"/>
      <c r="H179" s="90"/>
      <c r="I179" s="142"/>
      <c r="J179" s="123"/>
      <c r="K179" s="32"/>
      <c r="L179" s="34"/>
      <c r="M179" s="34"/>
      <c r="N179" s="68"/>
      <c r="O179" s="122"/>
      <c r="P179" s="122"/>
      <c r="Q179" s="142"/>
    </row>
    <row r="180" spans="1:17" ht="13.5" thickBot="1" x14ac:dyDescent="0.25">
      <c r="A180" s="143"/>
      <c r="B180" s="213" t="s">
        <v>37</v>
      </c>
      <c r="C180" s="229"/>
      <c r="D180" s="144">
        <f>SUM(D176:D176)</f>
        <v>0</v>
      </c>
      <c r="E180" s="126">
        <f>SUM(E176:E176)</f>
        <v>0</v>
      </c>
      <c r="F180" s="94">
        <f>SUM(F176:F176)</f>
        <v>0</v>
      </c>
      <c r="G180" s="75"/>
      <c r="H180" s="94"/>
      <c r="I180" s="144"/>
      <c r="J180" s="125"/>
      <c r="K180" s="75"/>
      <c r="L180" s="42"/>
      <c r="M180" s="42"/>
      <c r="N180" s="51"/>
      <c r="O180" s="160"/>
      <c r="P180" s="160"/>
      <c r="Q180" s="144"/>
    </row>
    <row r="181" spans="1:17" ht="13.5" thickBot="1" x14ac:dyDescent="0.25">
      <c r="A181" s="154" t="s">
        <v>38</v>
      </c>
      <c r="B181" s="206" t="s">
        <v>39</v>
      </c>
      <c r="C181" s="231"/>
      <c r="D181" s="45"/>
      <c r="E181" s="233"/>
      <c r="F181" s="118"/>
      <c r="G181" s="115"/>
      <c r="H181" s="118"/>
      <c r="I181" s="107"/>
      <c r="J181" s="253"/>
      <c r="K181" s="80"/>
      <c r="L181" s="76"/>
      <c r="M181" s="76"/>
      <c r="N181" s="77"/>
      <c r="O181" s="182"/>
      <c r="P181" s="182"/>
      <c r="Q181" s="107"/>
    </row>
    <row r="182" spans="1:17" ht="13.5" thickBot="1" x14ac:dyDescent="0.25">
      <c r="A182" s="155">
        <v>1</v>
      </c>
      <c r="B182" s="236" t="s">
        <v>139</v>
      </c>
      <c r="C182" s="153">
        <v>5</v>
      </c>
      <c r="D182" s="269">
        <f>E182+F182</f>
        <v>4</v>
      </c>
      <c r="E182" s="80">
        <v>2.2000000000000002</v>
      </c>
      <c r="F182" s="95">
        <v>1.8</v>
      </c>
      <c r="G182" s="80">
        <v>4</v>
      </c>
      <c r="H182" s="77" t="s">
        <v>40</v>
      </c>
      <c r="I182" s="251" t="s">
        <v>30</v>
      </c>
      <c r="J182" s="269">
        <f>SUM(K182:P182)</f>
        <v>100</v>
      </c>
      <c r="K182" s="100">
        <v>15</v>
      </c>
      <c r="L182" s="102"/>
      <c r="M182" s="102">
        <v>25</v>
      </c>
      <c r="N182" s="136"/>
      <c r="O182" s="251">
        <v>15</v>
      </c>
      <c r="P182" s="146">
        <v>45</v>
      </c>
      <c r="Q182" s="181" t="s">
        <v>114</v>
      </c>
    </row>
    <row r="183" spans="1:17" x14ac:dyDescent="0.2">
      <c r="A183" s="141"/>
      <c r="B183" s="212" t="s">
        <v>34</v>
      </c>
      <c r="C183" s="142"/>
      <c r="D183" s="232"/>
      <c r="E183" s="67"/>
      <c r="F183" s="89"/>
      <c r="G183" s="67"/>
      <c r="H183" s="66"/>
      <c r="I183" s="177"/>
      <c r="J183" s="232">
        <f t="shared" ref="J183:P183" si="15">SUM(J182:J182)</f>
        <v>100</v>
      </c>
      <c r="K183" s="30">
        <f t="shared" si="15"/>
        <v>15</v>
      </c>
      <c r="L183" s="71">
        <f t="shared" si="15"/>
        <v>0</v>
      </c>
      <c r="M183" s="71">
        <f t="shared" si="15"/>
        <v>25</v>
      </c>
      <c r="N183" s="72">
        <f t="shared" si="15"/>
        <v>0</v>
      </c>
      <c r="O183" s="177">
        <f t="shared" si="15"/>
        <v>15</v>
      </c>
      <c r="P183" s="139">
        <f t="shared" si="15"/>
        <v>45</v>
      </c>
      <c r="Q183" s="122"/>
    </row>
    <row r="184" spans="1:17" x14ac:dyDescent="0.2">
      <c r="A184" s="141"/>
      <c r="B184" s="212" t="s">
        <v>35</v>
      </c>
      <c r="C184" s="142"/>
      <c r="D184" s="123"/>
      <c r="E184" s="32"/>
      <c r="F184" s="90"/>
      <c r="G184" s="32">
        <f>SUM(G182:G182)</f>
        <v>4</v>
      </c>
      <c r="H184" s="68"/>
      <c r="I184" s="250"/>
      <c r="J184" s="123"/>
      <c r="K184" s="32"/>
      <c r="L184" s="34"/>
      <c r="M184" s="34"/>
      <c r="N184" s="68"/>
      <c r="O184" s="250"/>
      <c r="P184" s="142"/>
      <c r="Q184" s="122"/>
    </row>
    <row r="185" spans="1:17" x14ac:dyDescent="0.2">
      <c r="A185" s="141"/>
      <c r="B185" s="212" t="s">
        <v>36</v>
      </c>
      <c r="C185" s="142"/>
      <c r="D185" s="123"/>
      <c r="E185" s="32"/>
      <c r="F185" s="90"/>
      <c r="G185" s="32"/>
      <c r="H185" s="68"/>
      <c r="I185" s="250"/>
      <c r="J185" s="123"/>
      <c r="K185" s="32"/>
      <c r="L185" s="34"/>
      <c r="M185" s="34"/>
      <c r="N185" s="68"/>
      <c r="O185" s="250"/>
      <c r="P185" s="142"/>
      <c r="Q185" s="122"/>
    </row>
    <row r="186" spans="1:17" ht="13.5" thickBot="1" x14ac:dyDescent="0.25">
      <c r="A186" s="159"/>
      <c r="B186" s="237" t="s">
        <v>37</v>
      </c>
      <c r="C186" s="147"/>
      <c r="D186" s="205">
        <f>SUM(D182:D182)</f>
        <v>4</v>
      </c>
      <c r="E186" s="83">
        <f>SUM(E182:E182)</f>
        <v>2.2000000000000002</v>
      </c>
      <c r="F186" s="91">
        <f>SUM(F182:F182)</f>
        <v>1.8</v>
      </c>
      <c r="G186" s="83"/>
      <c r="H186" s="70"/>
      <c r="I186" s="244"/>
      <c r="J186" s="205"/>
      <c r="K186" s="75"/>
      <c r="L186" s="42"/>
      <c r="M186" s="42"/>
      <c r="N186" s="51"/>
      <c r="O186" s="244"/>
      <c r="P186" s="147"/>
      <c r="Q186" s="156"/>
    </row>
    <row r="187" spans="1:17" ht="13.5" thickBot="1" x14ac:dyDescent="0.25">
      <c r="A187" s="274" t="s">
        <v>41</v>
      </c>
      <c r="B187" s="275" t="s">
        <v>42</v>
      </c>
      <c r="C187" s="276"/>
      <c r="D187" s="108"/>
      <c r="E187" s="84"/>
      <c r="F187" s="99"/>
      <c r="G187" s="97"/>
      <c r="H187" s="99"/>
      <c r="I187" s="108"/>
      <c r="J187" s="112"/>
      <c r="K187" s="80"/>
      <c r="L187" s="76"/>
      <c r="M187" s="76"/>
      <c r="N187" s="77"/>
      <c r="O187" s="131"/>
      <c r="P187" s="131"/>
      <c r="Q187" s="113"/>
    </row>
    <row r="188" spans="1:17" ht="15" customHeight="1" x14ac:dyDescent="0.2">
      <c r="A188" s="155">
        <v>1</v>
      </c>
      <c r="B188" s="324" t="s">
        <v>140</v>
      </c>
      <c r="C188" s="106">
        <v>5</v>
      </c>
      <c r="D188" s="153">
        <f>E188+F188</f>
        <v>5</v>
      </c>
      <c r="E188" s="30">
        <v>2</v>
      </c>
      <c r="F188" s="88">
        <v>3</v>
      </c>
      <c r="G188" s="30">
        <v>5</v>
      </c>
      <c r="H188" s="88" t="s">
        <v>40</v>
      </c>
      <c r="I188" s="153" t="s">
        <v>30</v>
      </c>
      <c r="J188" s="106">
        <f t="shared" ref="J188:J193" si="16">SUM(K188:P188)</f>
        <v>125</v>
      </c>
      <c r="K188" s="30">
        <v>15</v>
      </c>
      <c r="L188" s="71">
        <v>10</v>
      </c>
      <c r="M188" s="71">
        <v>15</v>
      </c>
      <c r="N188" s="72"/>
      <c r="O188" s="181">
        <v>15</v>
      </c>
      <c r="P188" s="181">
        <v>70</v>
      </c>
      <c r="Q188" s="152" t="s">
        <v>114</v>
      </c>
    </row>
    <row r="189" spans="1:17" x14ac:dyDescent="0.2">
      <c r="A189" s="137">
        <v>2</v>
      </c>
      <c r="B189" s="325" t="s">
        <v>148</v>
      </c>
      <c r="C189" s="232">
        <v>5</v>
      </c>
      <c r="D189" s="142">
        <v>5</v>
      </c>
      <c r="E189" s="32">
        <v>2</v>
      </c>
      <c r="F189" s="90">
        <v>3</v>
      </c>
      <c r="G189" s="32">
        <v>5</v>
      </c>
      <c r="H189" s="90" t="s">
        <v>29</v>
      </c>
      <c r="I189" s="142" t="s">
        <v>44</v>
      </c>
      <c r="J189" s="123">
        <f t="shared" si="16"/>
        <v>125</v>
      </c>
      <c r="K189" s="32">
        <v>10</v>
      </c>
      <c r="L189" s="34"/>
      <c r="M189" s="34"/>
      <c r="N189" s="68">
        <v>25</v>
      </c>
      <c r="O189" s="122">
        <v>15</v>
      </c>
      <c r="P189" s="122">
        <v>75</v>
      </c>
      <c r="Q189" s="152" t="s">
        <v>114</v>
      </c>
    </row>
    <row r="190" spans="1:17" ht="17.25" customHeight="1" x14ac:dyDescent="0.2">
      <c r="A190" s="137">
        <v>3</v>
      </c>
      <c r="B190" s="326" t="s">
        <v>141</v>
      </c>
      <c r="C190" s="232">
        <v>5</v>
      </c>
      <c r="D190" s="142">
        <f>E190+F190</f>
        <v>5</v>
      </c>
      <c r="E190" s="32">
        <v>2.4</v>
      </c>
      <c r="F190" s="90">
        <v>2.6</v>
      </c>
      <c r="G190" s="32">
        <v>5</v>
      </c>
      <c r="H190" s="90" t="s">
        <v>40</v>
      </c>
      <c r="I190" s="142" t="s">
        <v>30</v>
      </c>
      <c r="J190" s="123">
        <f t="shared" si="16"/>
        <v>125</v>
      </c>
      <c r="K190" s="32">
        <v>25</v>
      </c>
      <c r="L190" s="34"/>
      <c r="M190" s="34"/>
      <c r="N190" s="68">
        <v>20</v>
      </c>
      <c r="O190" s="122">
        <v>15</v>
      </c>
      <c r="P190" s="122">
        <v>65</v>
      </c>
      <c r="Q190" s="152" t="s">
        <v>114</v>
      </c>
    </row>
    <row r="191" spans="1:17" ht="15.75" customHeight="1" x14ac:dyDescent="0.2">
      <c r="A191" s="137">
        <v>4</v>
      </c>
      <c r="B191" s="326" t="s">
        <v>142</v>
      </c>
      <c r="C191" s="232">
        <v>5</v>
      </c>
      <c r="D191" s="142">
        <f>E191+F191</f>
        <v>5</v>
      </c>
      <c r="E191" s="32">
        <v>2</v>
      </c>
      <c r="F191" s="90">
        <v>3</v>
      </c>
      <c r="G191" s="32">
        <v>5</v>
      </c>
      <c r="H191" s="90" t="s">
        <v>40</v>
      </c>
      <c r="I191" s="142" t="s">
        <v>30</v>
      </c>
      <c r="J191" s="123">
        <f t="shared" si="16"/>
        <v>125</v>
      </c>
      <c r="K191" s="32">
        <v>15</v>
      </c>
      <c r="L191" s="34"/>
      <c r="M191" s="34"/>
      <c r="N191" s="68">
        <v>20</v>
      </c>
      <c r="O191" s="122">
        <v>15</v>
      </c>
      <c r="P191" s="122">
        <v>75</v>
      </c>
      <c r="Q191" s="152" t="s">
        <v>114</v>
      </c>
    </row>
    <row r="192" spans="1:17" ht="25.5" x14ac:dyDescent="0.2">
      <c r="A192" s="137">
        <v>5</v>
      </c>
      <c r="B192" s="327" t="s">
        <v>169</v>
      </c>
      <c r="C192" s="232">
        <v>5</v>
      </c>
      <c r="D192" s="142">
        <f>E192+F192</f>
        <v>3</v>
      </c>
      <c r="E192" s="32">
        <v>1.6</v>
      </c>
      <c r="F192" s="90">
        <v>1.4</v>
      </c>
      <c r="G192" s="32">
        <v>3</v>
      </c>
      <c r="H192" s="90" t="s">
        <v>29</v>
      </c>
      <c r="I192" s="142" t="s">
        <v>30</v>
      </c>
      <c r="J192" s="123">
        <f t="shared" si="16"/>
        <v>75</v>
      </c>
      <c r="K192" s="32">
        <v>15</v>
      </c>
      <c r="L192" s="34"/>
      <c r="M192" s="34"/>
      <c r="N192" s="68">
        <v>20</v>
      </c>
      <c r="O192" s="122">
        <v>15</v>
      </c>
      <c r="P192" s="122">
        <v>25</v>
      </c>
      <c r="Q192" s="152" t="s">
        <v>114</v>
      </c>
    </row>
    <row r="193" spans="1:17" ht="27" customHeight="1" thickBot="1" x14ac:dyDescent="0.25">
      <c r="A193" s="320">
        <v>6</v>
      </c>
      <c r="B193" s="328" t="s">
        <v>168</v>
      </c>
      <c r="C193" s="112">
        <v>5</v>
      </c>
      <c r="D193" s="147">
        <v>3</v>
      </c>
      <c r="E193" s="83">
        <v>2</v>
      </c>
      <c r="F193" s="91">
        <v>1</v>
      </c>
      <c r="G193" s="83">
        <v>3</v>
      </c>
      <c r="H193" s="91" t="s">
        <v>29</v>
      </c>
      <c r="I193" s="147" t="s">
        <v>30</v>
      </c>
      <c r="J193" s="205">
        <f t="shared" si="16"/>
        <v>75</v>
      </c>
      <c r="K193" s="83">
        <v>15</v>
      </c>
      <c r="L193" s="19"/>
      <c r="M193" s="19"/>
      <c r="N193" s="70">
        <v>20</v>
      </c>
      <c r="O193" s="156">
        <v>15</v>
      </c>
      <c r="P193" s="156">
        <v>25</v>
      </c>
      <c r="Q193" s="152" t="s">
        <v>114</v>
      </c>
    </row>
    <row r="194" spans="1:17" x14ac:dyDescent="0.2">
      <c r="A194" s="137"/>
      <c r="B194" s="214" t="s">
        <v>34</v>
      </c>
      <c r="C194" s="232"/>
      <c r="D194" s="139"/>
      <c r="E194" s="138"/>
      <c r="F194" s="89"/>
      <c r="G194" s="67"/>
      <c r="H194" s="89"/>
      <c r="I194" s="139"/>
      <c r="J194" s="232">
        <f t="shared" ref="J194:P194" si="17">SUM(J188:J193)</f>
        <v>650</v>
      </c>
      <c r="K194" s="67">
        <f t="shared" si="17"/>
        <v>95</v>
      </c>
      <c r="L194" s="65">
        <f t="shared" si="17"/>
        <v>10</v>
      </c>
      <c r="M194" s="65">
        <f t="shared" si="17"/>
        <v>15</v>
      </c>
      <c r="N194" s="66">
        <f t="shared" si="17"/>
        <v>105</v>
      </c>
      <c r="O194" s="177">
        <f t="shared" si="17"/>
        <v>90</v>
      </c>
      <c r="P194" s="139">
        <f t="shared" si="17"/>
        <v>335</v>
      </c>
      <c r="Q194" s="122"/>
    </row>
    <row r="195" spans="1:17" x14ac:dyDescent="0.2">
      <c r="A195" s="141"/>
      <c r="B195" s="212" t="s">
        <v>35</v>
      </c>
      <c r="C195" s="123"/>
      <c r="D195" s="142"/>
      <c r="E195" s="124"/>
      <c r="F195" s="90"/>
      <c r="G195" s="32">
        <f>SUM(G188:G193)</f>
        <v>26</v>
      </c>
      <c r="H195" s="90"/>
      <c r="I195" s="142"/>
      <c r="J195" s="123"/>
      <c r="K195" s="32"/>
      <c r="L195" s="34"/>
      <c r="M195" s="34"/>
      <c r="N195" s="68"/>
      <c r="O195" s="250"/>
      <c r="P195" s="142"/>
      <c r="Q195" s="122"/>
    </row>
    <row r="196" spans="1:17" x14ac:dyDescent="0.2">
      <c r="A196" s="141"/>
      <c r="B196" s="212" t="s">
        <v>36</v>
      </c>
      <c r="C196" s="123"/>
      <c r="D196" s="142">
        <f>D189</f>
        <v>5</v>
      </c>
      <c r="E196" s="124"/>
      <c r="F196" s="90"/>
      <c r="G196" s="32"/>
      <c r="H196" s="90"/>
      <c r="I196" s="142"/>
      <c r="J196" s="123"/>
      <c r="K196" s="32"/>
      <c r="L196" s="34"/>
      <c r="M196" s="34"/>
      <c r="N196" s="68"/>
      <c r="O196" s="250"/>
      <c r="P196" s="142"/>
      <c r="Q196" s="122"/>
    </row>
    <row r="197" spans="1:17" ht="13.5" thickBot="1" x14ac:dyDescent="0.25">
      <c r="A197" s="143"/>
      <c r="B197" s="213" t="s">
        <v>37</v>
      </c>
      <c r="C197" s="205"/>
      <c r="D197" s="147">
        <f>SUM(D188:D193)</f>
        <v>26</v>
      </c>
      <c r="E197" s="135">
        <f>SUM(E188:E193)</f>
        <v>12</v>
      </c>
      <c r="F197" s="91">
        <f>SUM(F188:F193)</f>
        <v>14</v>
      </c>
      <c r="G197" s="83"/>
      <c r="H197" s="91"/>
      <c r="I197" s="147"/>
      <c r="J197" s="205"/>
      <c r="K197" s="83"/>
      <c r="L197" s="19"/>
      <c r="M197" s="19"/>
      <c r="N197" s="70"/>
      <c r="O197" s="244"/>
      <c r="P197" s="147"/>
      <c r="Q197" s="160"/>
    </row>
    <row r="198" spans="1:17" ht="13.5" thickBot="1" x14ac:dyDescent="0.25">
      <c r="A198" s="14" t="s">
        <v>43</v>
      </c>
      <c r="B198" s="15" t="s">
        <v>47</v>
      </c>
      <c r="C198" s="16"/>
      <c r="D198" s="102"/>
      <c r="E198" s="102"/>
      <c r="F198" s="102"/>
      <c r="G198" s="102"/>
      <c r="H198" s="103"/>
      <c r="I198" s="113"/>
      <c r="J198" s="112"/>
      <c r="K198" s="115"/>
      <c r="L198" s="297"/>
      <c r="M198" s="297"/>
      <c r="N198" s="116"/>
      <c r="O198" s="104"/>
      <c r="P198" s="113"/>
      <c r="Q198" s="146"/>
    </row>
    <row r="199" spans="1:17" x14ac:dyDescent="0.2">
      <c r="A199" s="137">
        <v>1</v>
      </c>
      <c r="B199" s="81"/>
      <c r="C199" s="65"/>
      <c r="D199" s="65"/>
      <c r="E199" s="65"/>
      <c r="F199" s="65"/>
      <c r="G199" s="65"/>
      <c r="H199" s="89"/>
      <c r="I199" s="139"/>
      <c r="J199" s="232"/>
      <c r="K199" s="30"/>
      <c r="L199" s="71"/>
      <c r="M199" s="71"/>
      <c r="N199" s="72"/>
      <c r="O199" s="177"/>
      <c r="P199" s="139"/>
      <c r="Q199" s="139"/>
    </row>
    <row r="200" spans="1:17" x14ac:dyDescent="0.2">
      <c r="A200" s="141">
        <v>2</v>
      </c>
      <c r="B200" s="82"/>
      <c r="C200" s="34"/>
      <c r="D200" s="34"/>
      <c r="E200" s="34"/>
      <c r="F200" s="34"/>
      <c r="G200" s="34"/>
      <c r="H200" s="90"/>
      <c r="I200" s="142"/>
      <c r="J200" s="123"/>
      <c r="K200" s="32"/>
      <c r="L200" s="34"/>
      <c r="M200" s="34"/>
      <c r="N200" s="68"/>
      <c r="O200" s="250"/>
      <c r="P200" s="142"/>
      <c r="Q200" s="142"/>
    </row>
    <row r="201" spans="1:17" ht="13.5" thickBot="1" x14ac:dyDescent="0.25">
      <c r="A201" s="18" t="s">
        <v>45</v>
      </c>
      <c r="B201" s="86"/>
      <c r="C201" s="19"/>
      <c r="D201" s="19"/>
      <c r="E201" s="19"/>
      <c r="F201" s="19"/>
      <c r="G201" s="19"/>
      <c r="H201" s="91"/>
      <c r="I201" s="147"/>
      <c r="J201" s="205"/>
      <c r="K201" s="83"/>
      <c r="L201" s="19"/>
      <c r="M201" s="19"/>
      <c r="N201" s="70"/>
      <c r="O201" s="244"/>
      <c r="P201" s="147"/>
      <c r="Q201" s="147"/>
    </row>
    <row r="202" spans="1:17" x14ac:dyDescent="0.2">
      <c r="A202" s="343" t="s">
        <v>68</v>
      </c>
      <c r="B202" s="344"/>
      <c r="C202" s="31"/>
      <c r="D202" s="71"/>
      <c r="E202" s="71"/>
      <c r="F202" s="71"/>
      <c r="G202" s="71"/>
      <c r="H202" s="88"/>
      <c r="I202" s="153"/>
      <c r="J202" s="106">
        <f>J177+J183+J194+SUM(J199:J200)</f>
        <v>750</v>
      </c>
      <c r="K202" s="67">
        <f t="shared" ref="K202:P202" si="18">K177+K183+K194++SUM(K199:K200)</f>
        <v>110</v>
      </c>
      <c r="L202" s="65">
        <f t="shared" si="18"/>
        <v>10</v>
      </c>
      <c r="M202" s="65">
        <f t="shared" si="18"/>
        <v>40</v>
      </c>
      <c r="N202" s="66">
        <f t="shared" si="18"/>
        <v>105</v>
      </c>
      <c r="O202" s="121">
        <f t="shared" si="18"/>
        <v>105</v>
      </c>
      <c r="P202" s="72">
        <f t="shared" si="18"/>
        <v>380</v>
      </c>
    </row>
    <row r="203" spans="1:17" ht="13.5" thickBot="1" x14ac:dyDescent="0.25">
      <c r="A203" s="413" t="s">
        <v>69</v>
      </c>
      <c r="B203" s="415"/>
      <c r="C203" s="79"/>
      <c r="D203" s="19">
        <f>D180+D186+D197+SUM(D199:D200)</f>
        <v>30</v>
      </c>
      <c r="E203" s="19">
        <f>E180+E186+E197+SUM(E199:E200)</f>
        <v>14.2</v>
      </c>
      <c r="F203" s="19">
        <f>F180+F186+F197+SUM(F199:F200)</f>
        <v>15.8</v>
      </c>
      <c r="G203" s="19">
        <f>G178+G184+G195+G201</f>
        <v>30</v>
      </c>
      <c r="H203" s="91"/>
      <c r="I203" s="147"/>
      <c r="J203" s="205">
        <f>SUM(K202:O202)</f>
        <v>370</v>
      </c>
      <c r="K203" s="83"/>
      <c r="L203" s="19"/>
      <c r="M203" s="19"/>
      <c r="N203" s="70"/>
      <c r="O203" s="244"/>
      <c r="P203" s="70">
        <f>SUM(P202)</f>
        <v>380</v>
      </c>
    </row>
    <row r="204" spans="1:17" x14ac:dyDescent="0.2">
      <c r="A204" s="20"/>
      <c r="B204" s="20"/>
      <c r="C204" s="63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</row>
    <row r="205" spans="1:17" ht="20.25" customHeight="1" thickBot="1" x14ac:dyDescent="0.3">
      <c r="A205" s="148"/>
      <c r="B205" s="363" t="s">
        <v>70</v>
      </c>
      <c r="C205" s="363"/>
      <c r="D205" s="363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</row>
    <row r="206" spans="1:17" ht="13.5" thickBot="1" x14ac:dyDescent="0.25">
      <c r="A206" s="3" t="s">
        <v>2</v>
      </c>
      <c r="B206" s="4"/>
      <c r="C206" s="105"/>
      <c r="D206" s="364" t="s">
        <v>3</v>
      </c>
      <c r="E206" s="365"/>
      <c r="F206" s="366"/>
      <c r="G206" s="255" t="s">
        <v>4</v>
      </c>
      <c r="H206" s="5" t="s">
        <v>5</v>
      </c>
      <c r="I206" s="256" t="s">
        <v>6</v>
      </c>
      <c r="J206" s="364" t="s">
        <v>7</v>
      </c>
      <c r="K206" s="365"/>
      <c r="L206" s="365"/>
      <c r="M206" s="365"/>
      <c r="N206" s="365"/>
      <c r="O206" s="365"/>
      <c r="P206" s="370"/>
      <c r="Q206" s="107" t="s">
        <v>8</v>
      </c>
    </row>
    <row r="207" spans="1:17" ht="12.75" customHeight="1" thickBot="1" x14ac:dyDescent="0.25">
      <c r="A207" s="6"/>
      <c r="B207" s="7" t="s">
        <v>9</v>
      </c>
      <c r="C207" s="8" t="s">
        <v>10</v>
      </c>
      <c r="D207" s="107" t="s">
        <v>11</v>
      </c>
      <c r="E207" s="360" t="s">
        <v>158</v>
      </c>
      <c r="F207" s="367" t="s">
        <v>157</v>
      </c>
      <c r="G207" s="12" t="s">
        <v>12</v>
      </c>
      <c r="H207" s="9" t="s">
        <v>13</v>
      </c>
      <c r="I207" s="257" t="s">
        <v>14</v>
      </c>
      <c r="J207" s="107" t="s">
        <v>11</v>
      </c>
      <c r="K207" s="352" t="s">
        <v>15</v>
      </c>
      <c r="L207" s="352"/>
      <c r="M207" s="352"/>
      <c r="N207" s="352"/>
      <c r="O207" s="352"/>
      <c r="P207" s="340" t="s">
        <v>151</v>
      </c>
      <c r="Q207" s="108" t="s">
        <v>16</v>
      </c>
    </row>
    <row r="208" spans="1:17" x14ac:dyDescent="0.2">
      <c r="A208" s="11"/>
      <c r="B208" s="7" t="s">
        <v>17</v>
      </c>
      <c r="C208" s="8"/>
      <c r="D208" s="108"/>
      <c r="E208" s="361"/>
      <c r="F208" s="368"/>
      <c r="G208" s="12" t="s">
        <v>18</v>
      </c>
      <c r="H208" s="9"/>
      <c r="I208" s="257" t="s">
        <v>19</v>
      </c>
      <c r="J208" s="10"/>
      <c r="K208" s="346" t="s">
        <v>20</v>
      </c>
      <c r="L208" s="349" t="s">
        <v>159</v>
      </c>
      <c r="M208" s="349" t="s">
        <v>167</v>
      </c>
      <c r="N208" s="354" t="s">
        <v>156</v>
      </c>
      <c r="O208" s="357" t="s">
        <v>152</v>
      </c>
      <c r="P208" s="341"/>
      <c r="Q208" s="13" t="s">
        <v>21</v>
      </c>
    </row>
    <row r="209" spans="1:17" x14ac:dyDescent="0.2">
      <c r="A209" s="6"/>
      <c r="B209" s="7"/>
      <c r="C209" s="63"/>
      <c r="D209" s="108"/>
      <c r="E209" s="361"/>
      <c r="F209" s="368"/>
      <c r="G209" s="12" t="s">
        <v>22</v>
      </c>
      <c r="H209" s="8"/>
      <c r="I209" s="257" t="s">
        <v>23</v>
      </c>
      <c r="J209" s="10"/>
      <c r="K209" s="347"/>
      <c r="L209" s="350"/>
      <c r="M209" s="350"/>
      <c r="N209" s="355"/>
      <c r="O209" s="358"/>
      <c r="P209" s="341"/>
      <c r="Q209" s="13" t="s">
        <v>24</v>
      </c>
    </row>
    <row r="210" spans="1:17" x14ac:dyDescent="0.2">
      <c r="A210" s="6"/>
      <c r="B210" s="109"/>
      <c r="C210" s="63"/>
      <c r="D210" s="108"/>
      <c r="E210" s="361"/>
      <c r="F210" s="368"/>
      <c r="G210" s="12" t="s">
        <v>25</v>
      </c>
      <c r="H210" s="9"/>
      <c r="I210" s="257" t="s">
        <v>110</v>
      </c>
      <c r="J210" s="85"/>
      <c r="K210" s="347"/>
      <c r="L210" s="350"/>
      <c r="M210" s="350"/>
      <c r="N210" s="355"/>
      <c r="O210" s="358"/>
      <c r="P210" s="341"/>
      <c r="Q210" s="108"/>
    </row>
    <row r="211" spans="1:17" ht="16.5" customHeight="1" thickBot="1" x14ac:dyDescent="0.25">
      <c r="A211" s="110"/>
      <c r="B211" s="111"/>
      <c r="C211" s="179"/>
      <c r="D211" s="113"/>
      <c r="E211" s="362"/>
      <c r="F211" s="369"/>
      <c r="G211" s="258"/>
      <c r="H211" s="180"/>
      <c r="I211" s="259"/>
      <c r="J211" s="112"/>
      <c r="K211" s="348"/>
      <c r="L211" s="351"/>
      <c r="M211" s="351"/>
      <c r="N211" s="376"/>
      <c r="O211" s="359"/>
      <c r="P211" s="342"/>
      <c r="Q211" s="113"/>
    </row>
    <row r="212" spans="1:17" ht="13.5" thickBot="1" x14ac:dyDescent="0.25">
      <c r="A212" s="150"/>
      <c r="B212" s="226" t="s">
        <v>26</v>
      </c>
      <c r="C212" s="228"/>
      <c r="D212" s="108"/>
      <c r="E212" s="84"/>
      <c r="F212" s="99"/>
      <c r="G212" s="115"/>
      <c r="H212" s="118"/>
      <c r="I212" s="107"/>
      <c r="J212" s="253"/>
      <c r="K212" s="97"/>
      <c r="L212" s="98"/>
      <c r="M212" s="98"/>
      <c r="N212" s="140"/>
      <c r="O212" s="182"/>
      <c r="P212" s="107"/>
      <c r="Q212" s="131"/>
    </row>
    <row r="213" spans="1:17" ht="13.5" thickBot="1" x14ac:dyDescent="0.25">
      <c r="A213" s="14" t="s">
        <v>27</v>
      </c>
      <c r="B213" s="210" t="s">
        <v>28</v>
      </c>
      <c r="C213" s="215"/>
      <c r="D213" s="146"/>
      <c r="E213" s="145"/>
      <c r="F213" s="95"/>
      <c r="G213" s="80"/>
      <c r="H213" s="95"/>
      <c r="I213" s="146"/>
      <c r="J213" s="269"/>
      <c r="K213" s="80"/>
      <c r="L213" s="76"/>
      <c r="M213" s="76"/>
      <c r="N213" s="77"/>
      <c r="O213" s="183"/>
      <c r="P213" s="146"/>
      <c r="Q213" s="183"/>
    </row>
    <row r="214" spans="1:17" ht="17.25" customHeight="1" x14ac:dyDescent="0.2">
      <c r="A214" s="137">
        <v>1</v>
      </c>
      <c r="B214" s="235"/>
      <c r="C214" s="144"/>
      <c r="D214" s="278"/>
      <c r="E214" s="277"/>
      <c r="F214" s="294"/>
      <c r="G214" s="75"/>
      <c r="H214" s="186"/>
      <c r="I214" s="239"/>
      <c r="J214" s="302"/>
      <c r="K214" s="303"/>
      <c r="L214" s="65"/>
      <c r="M214" s="65"/>
      <c r="N214" s="66"/>
      <c r="O214" s="152"/>
      <c r="P214" s="139"/>
      <c r="Q214" s="152"/>
    </row>
    <row r="215" spans="1:17" x14ac:dyDescent="0.2">
      <c r="A215" s="141"/>
      <c r="B215" s="212" t="s">
        <v>34</v>
      </c>
      <c r="C215" s="217"/>
      <c r="D215" s="142"/>
      <c r="E215" s="124"/>
      <c r="F215" s="90"/>
      <c r="G215" s="32"/>
      <c r="H215" s="90"/>
      <c r="I215" s="142"/>
      <c r="J215" s="123"/>
      <c r="K215" s="32"/>
      <c r="L215" s="34"/>
      <c r="M215" s="34"/>
      <c r="N215" s="68"/>
      <c r="O215" s="122"/>
      <c r="P215" s="142"/>
      <c r="Q215" s="122"/>
    </row>
    <row r="216" spans="1:17" x14ac:dyDescent="0.2">
      <c r="A216" s="141"/>
      <c r="B216" s="212" t="s">
        <v>35</v>
      </c>
      <c r="C216" s="217"/>
      <c r="D216" s="142"/>
      <c r="E216" s="124"/>
      <c r="F216" s="90"/>
      <c r="G216" s="32"/>
      <c r="H216" s="90"/>
      <c r="I216" s="142"/>
      <c r="J216" s="123"/>
      <c r="K216" s="32"/>
      <c r="L216" s="34"/>
      <c r="M216" s="34"/>
      <c r="N216" s="68"/>
      <c r="O216" s="122"/>
      <c r="P216" s="142"/>
      <c r="Q216" s="122"/>
    </row>
    <row r="217" spans="1:17" x14ac:dyDescent="0.2">
      <c r="A217" s="141"/>
      <c r="B217" s="212" t="s">
        <v>36</v>
      </c>
      <c r="C217" s="217"/>
      <c r="D217" s="142"/>
      <c r="E217" s="124"/>
      <c r="F217" s="90"/>
      <c r="G217" s="32"/>
      <c r="H217" s="90"/>
      <c r="I217" s="142"/>
      <c r="J217" s="123"/>
      <c r="K217" s="32"/>
      <c r="L217" s="34"/>
      <c r="M217" s="34"/>
      <c r="N217" s="68"/>
      <c r="O217" s="122"/>
      <c r="P217" s="142"/>
      <c r="Q217" s="122"/>
    </row>
    <row r="218" spans="1:17" ht="13.5" thickBot="1" x14ac:dyDescent="0.25">
      <c r="A218" s="143"/>
      <c r="B218" s="213" t="s">
        <v>37</v>
      </c>
      <c r="C218" s="229"/>
      <c r="D218" s="144">
        <f>SUM(D214:D214)</f>
        <v>0</v>
      </c>
      <c r="E218" s="126">
        <f>SUM(E214:E214)</f>
        <v>0</v>
      </c>
      <c r="F218" s="94">
        <f>SUM(F214:F214)</f>
        <v>0</v>
      </c>
      <c r="G218" s="75"/>
      <c r="H218" s="94"/>
      <c r="I218" s="144"/>
      <c r="J218" s="125"/>
      <c r="K218" s="75"/>
      <c r="L218" s="42"/>
      <c r="M218" s="42"/>
      <c r="N218" s="51"/>
      <c r="O218" s="160"/>
      <c r="P218" s="144"/>
      <c r="Q218" s="160"/>
    </row>
    <row r="219" spans="1:17" ht="13.5" thickBot="1" x14ac:dyDescent="0.25">
      <c r="A219" s="14" t="s">
        <v>38</v>
      </c>
      <c r="B219" s="210" t="s">
        <v>39</v>
      </c>
      <c r="C219" s="215"/>
      <c r="D219" s="238"/>
      <c r="E219" s="151"/>
      <c r="F219" s="95"/>
      <c r="G219" s="80"/>
      <c r="H219" s="95"/>
      <c r="I219" s="146"/>
      <c r="J219" s="269"/>
      <c r="K219" s="80"/>
      <c r="L219" s="76"/>
      <c r="M219" s="76"/>
      <c r="N219" s="77"/>
      <c r="O219" s="183"/>
      <c r="P219" s="146"/>
      <c r="Q219" s="183"/>
    </row>
    <row r="220" spans="1:17" x14ac:dyDescent="0.2">
      <c r="A220" s="137">
        <v>1</v>
      </c>
      <c r="B220" s="211"/>
      <c r="C220" s="139"/>
      <c r="D220" s="139"/>
      <c r="E220" s="138"/>
      <c r="F220" s="89"/>
      <c r="G220" s="67"/>
      <c r="H220" s="89"/>
      <c r="I220" s="139"/>
      <c r="J220" s="232"/>
      <c r="K220" s="67"/>
      <c r="L220" s="65"/>
      <c r="M220" s="65"/>
      <c r="N220" s="66"/>
      <c r="O220" s="152"/>
      <c r="P220" s="139"/>
      <c r="Q220" s="152"/>
    </row>
    <row r="221" spans="1:17" x14ac:dyDescent="0.2">
      <c r="A221" s="141"/>
      <c r="B221" s="212" t="s">
        <v>34</v>
      </c>
      <c r="C221" s="142"/>
      <c r="D221" s="142"/>
      <c r="E221" s="124"/>
      <c r="F221" s="90"/>
      <c r="G221" s="32"/>
      <c r="H221" s="90"/>
      <c r="I221" s="142"/>
      <c r="J221" s="123"/>
      <c r="K221" s="32"/>
      <c r="L221" s="34"/>
      <c r="M221" s="34"/>
      <c r="N221" s="68"/>
      <c r="O221" s="122"/>
      <c r="P221" s="142"/>
      <c r="Q221" s="122"/>
    </row>
    <row r="222" spans="1:17" x14ac:dyDescent="0.2">
      <c r="A222" s="141"/>
      <c r="B222" s="212" t="s">
        <v>35</v>
      </c>
      <c r="C222" s="142"/>
      <c r="D222" s="142"/>
      <c r="E222" s="124"/>
      <c r="F222" s="90"/>
      <c r="G222" s="32"/>
      <c r="H222" s="90"/>
      <c r="I222" s="142"/>
      <c r="J222" s="123"/>
      <c r="K222" s="32"/>
      <c r="L222" s="34"/>
      <c r="M222" s="34"/>
      <c r="N222" s="68"/>
      <c r="O222" s="122"/>
      <c r="P222" s="142"/>
      <c r="Q222" s="122"/>
    </row>
    <row r="223" spans="1:17" x14ac:dyDescent="0.2">
      <c r="A223" s="141"/>
      <c r="B223" s="212" t="s">
        <v>36</v>
      </c>
      <c r="C223" s="142"/>
      <c r="D223" s="142"/>
      <c r="E223" s="124"/>
      <c r="F223" s="90"/>
      <c r="G223" s="32"/>
      <c r="H223" s="90"/>
      <c r="I223" s="142"/>
      <c r="J223" s="123"/>
      <c r="K223" s="32"/>
      <c r="L223" s="34"/>
      <c r="M223" s="34"/>
      <c r="N223" s="68"/>
      <c r="O223" s="122"/>
      <c r="P223" s="142"/>
      <c r="Q223" s="122"/>
    </row>
    <row r="224" spans="1:17" ht="13.5" thickBot="1" x14ac:dyDescent="0.25">
      <c r="A224" s="143"/>
      <c r="B224" s="213" t="s">
        <v>37</v>
      </c>
      <c r="C224" s="144"/>
      <c r="D224" s="144">
        <f>SUM(D220:D220)</f>
        <v>0</v>
      </c>
      <c r="E224" s="126">
        <f>SUM(E220:E220)</f>
        <v>0</v>
      </c>
      <c r="F224" s="94">
        <f>SUM(F220:F220)</f>
        <v>0</v>
      </c>
      <c r="G224" s="75"/>
      <c r="H224" s="94"/>
      <c r="I224" s="144"/>
      <c r="J224" s="125"/>
      <c r="K224" s="75"/>
      <c r="L224" s="42"/>
      <c r="M224" s="42"/>
      <c r="N224" s="51"/>
      <c r="O224" s="160"/>
      <c r="P224" s="144"/>
      <c r="Q224" s="160"/>
    </row>
    <row r="225" spans="1:17" ht="13.5" thickBot="1" x14ac:dyDescent="0.25">
      <c r="A225" s="154" t="s">
        <v>41</v>
      </c>
      <c r="B225" s="206" t="s">
        <v>42</v>
      </c>
      <c r="C225" s="231"/>
      <c r="D225" s="45"/>
      <c r="E225" s="233"/>
      <c r="F225" s="158"/>
      <c r="G225" s="187"/>
      <c r="H225" s="158"/>
      <c r="I225" s="45"/>
      <c r="J225" s="47"/>
      <c r="K225" s="25"/>
      <c r="L225" s="17"/>
      <c r="M225" s="17"/>
      <c r="N225" s="24"/>
      <c r="O225" s="279"/>
      <c r="P225" s="45"/>
      <c r="Q225" s="185"/>
    </row>
    <row r="226" spans="1:17" ht="14.25" customHeight="1" x14ac:dyDescent="0.2">
      <c r="A226" s="155">
        <v>1</v>
      </c>
      <c r="B226" s="315" t="s">
        <v>145</v>
      </c>
      <c r="C226" s="153">
        <v>6</v>
      </c>
      <c r="D226" s="153">
        <f t="shared" ref="D226:D228" si="19">E226+F226</f>
        <v>3</v>
      </c>
      <c r="E226" s="30">
        <v>2</v>
      </c>
      <c r="F226" s="88">
        <v>1</v>
      </c>
      <c r="G226" s="30">
        <v>3</v>
      </c>
      <c r="H226" s="88" t="s">
        <v>40</v>
      </c>
      <c r="I226" s="153" t="s">
        <v>30</v>
      </c>
      <c r="J226" s="106">
        <f>SUM(K226:P226)</f>
        <v>75</v>
      </c>
      <c r="K226" s="30">
        <v>15</v>
      </c>
      <c r="L226" s="71"/>
      <c r="M226" s="71"/>
      <c r="N226" s="72">
        <v>20</v>
      </c>
      <c r="O226" s="181">
        <v>15</v>
      </c>
      <c r="P226" s="153">
        <v>25</v>
      </c>
      <c r="Q226" s="152" t="s">
        <v>144</v>
      </c>
    </row>
    <row r="227" spans="1:17" ht="13.5" customHeight="1" x14ac:dyDescent="0.2">
      <c r="A227" s="141">
        <v>2</v>
      </c>
      <c r="B227" s="230" t="s">
        <v>146</v>
      </c>
      <c r="C227" s="142">
        <v>6</v>
      </c>
      <c r="D227" s="142">
        <f t="shared" si="19"/>
        <v>3</v>
      </c>
      <c r="E227" s="32">
        <v>2.2000000000000002</v>
      </c>
      <c r="F227" s="90">
        <v>0.8</v>
      </c>
      <c r="G227" s="32">
        <v>3</v>
      </c>
      <c r="H227" s="90" t="s">
        <v>40</v>
      </c>
      <c r="I227" s="142" t="s">
        <v>30</v>
      </c>
      <c r="J227" s="123">
        <f t="shared" ref="J227:J233" si="20">SUM(K227:P227)</f>
        <v>75</v>
      </c>
      <c r="K227" s="32">
        <v>20</v>
      </c>
      <c r="L227" s="34"/>
      <c r="M227" s="34"/>
      <c r="N227" s="68">
        <v>20</v>
      </c>
      <c r="O227" s="122">
        <v>15</v>
      </c>
      <c r="P227" s="142">
        <v>20</v>
      </c>
      <c r="Q227" s="122" t="s">
        <v>114</v>
      </c>
    </row>
    <row r="228" spans="1:17" ht="12" customHeight="1" x14ac:dyDescent="0.2">
      <c r="A228" s="141">
        <v>3</v>
      </c>
      <c r="B228" s="230" t="s">
        <v>147</v>
      </c>
      <c r="C228" s="142">
        <v>6</v>
      </c>
      <c r="D228" s="142">
        <f t="shared" si="19"/>
        <v>3</v>
      </c>
      <c r="E228" s="32">
        <v>1.8</v>
      </c>
      <c r="F228" s="90">
        <v>1.2</v>
      </c>
      <c r="G228" s="32">
        <v>3</v>
      </c>
      <c r="H228" s="90" t="s">
        <v>40</v>
      </c>
      <c r="I228" s="142" t="s">
        <v>30</v>
      </c>
      <c r="J228" s="123">
        <f t="shared" si="20"/>
        <v>75</v>
      </c>
      <c r="K228" s="32">
        <v>15</v>
      </c>
      <c r="L228" s="34"/>
      <c r="M228" s="34"/>
      <c r="N228" s="68">
        <v>15</v>
      </c>
      <c r="O228" s="122">
        <v>15</v>
      </c>
      <c r="P228" s="142">
        <v>30</v>
      </c>
      <c r="Q228" s="122" t="s">
        <v>114</v>
      </c>
    </row>
    <row r="229" spans="1:17" x14ac:dyDescent="0.2">
      <c r="A229" s="141">
        <v>4</v>
      </c>
      <c r="B229" s="319" t="s">
        <v>148</v>
      </c>
      <c r="C229" s="142">
        <v>6</v>
      </c>
      <c r="D229" s="142">
        <v>1</v>
      </c>
      <c r="E229" s="32">
        <v>1.6</v>
      </c>
      <c r="F229" s="90">
        <v>1.4</v>
      </c>
      <c r="G229" s="32">
        <v>3</v>
      </c>
      <c r="H229" s="90" t="s">
        <v>29</v>
      </c>
      <c r="I229" s="142" t="s">
        <v>44</v>
      </c>
      <c r="J229" s="123">
        <f t="shared" si="20"/>
        <v>25</v>
      </c>
      <c r="K229" s="32">
        <v>10</v>
      </c>
      <c r="L229" s="34"/>
      <c r="M229" s="34"/>
      <c r="N229" s="68">
        <v>15</v>
      </c>
      <c r="O229" s="122"/>
      <c r="P229" s="142"/>
      <c r="Q229" s="122" t="s">
        <v>114</v>
      </c>
    </row>
    <row r="230" spans="1:17" x14ac:dyDescent="0.2">
      <c r="A230" s="141">
        <v>5</v>
      </c>
      <c r="B230" s="319" t="s">
        <v>148</v>
      </c>
      <c r="C230" s="142">
        <v>6</v>
      </c>
      <c r="D230" s="142">
        <v>1</v>
      </c>
      <c r="E230" s="32">
        <v>1.6</v>
      </c>
      <c r="F230" s="90">
        <v>1.4</v>
      </c>
      <c r="G230" s="32">
        <v>3</v>
      </c>
      <c r="H230" s="90" t="s">
        <v>29</v>
      </c>
      <c r="I230" s="142" t="s">
        <v>44</v>
      </c>
      <c r="J230" s="123">
        <f t="shared" si="20"/>
        <v>25</v>
      </c>
      <c r="K230" s="32">
        <v>10</v>
      </c>
      <c r="L230" s="34"/>
      <c r="M230" s="34"/>
      <c r="N230" s="68">
        <v>15</v>
      </c>
      <c r="O230" s="122"/>
      <c r="P230" s="142"/>
      <c r="Q230" s="122" t="s">
        <v>114</v>
      </c>
    </row>
    <row r="231" spans="1:17" x14ac:dyDescent="0.2">
      <c r="A231" s="141">
        <v>6</v>
      </c>
      <c r="B231" s="319" t="s">
        <v>148</v>
      </c>
      <c r="C231" s="142">
        <v>6</v>
      </c>
      <c r="D231" s="142">
        <v>1</v>
      </c>
      <c r="E231" s="32">
        <v>1.6</v>
      </c>
      <c r="F231" s="90">
        <v>1.4</v>
      </c>
      <c r="G231" s="32">
        <v>3</v>
      </c>
      <c r="H231" s="90" t="s">
        <v>29</v>
      </c>
      <c r="I231" s="142" t="s">
        <v>44</v>
      </c>
      <c r="J231" s="123">
        <f t="shared" si="20"/>
        <v>25</v>
      </c>
      <c r="K231" s="32">
        <v>10</v>
      </c>
      <c r="L231" s="34"/>
      <c r="M231" s="34"/>
      <c r="N231" s="68">
        <v>15</v>
      </c>
      <c r="O231" s="122"/>
      <c r="P231" s="142"/>
      <c r="Q231" s="122" t="s">
        <v>114</v>
      </c>
    </row>
    <row r="232" spans="1:17" x14ac:dyDescent="0.2">
      <c r="A232" s="141">
        <v>7</v>
      </c>
      <c r="B232" s="319" t="s">
        <v>148</v>
      </c>
      <c r="C232" s="142">
        <v>6</v>
      </c>
      <c r="D232" s="142">
        <v>1</v>
      </c>
      <c r="E232" s="32">
        <v>1.6</v>
      </c>
      <c r="F232" s="90">
        <v>1.4</v>
      </c>
      <c r="G232" s="32">
        <v>3</v>
      </c>
      <c r="H232" s="90" t="s">
        <v>29</v>
      </c>
      <c r="I232" s="142" t="s">
        <v>44</v>
      </c>
      <c r="J232" s="123">
        <f t="shared" si="20"/>
        <v>25</v>
      </c>
      <c r="K232" s="32">
        <v>10</v>
      </c>
      <c r="L232" s="34"/>
      <c r="M232" s="34"/>
      <c r="N232" s="68">
        <v>15</v>
      </c>
      <c r="O232" s="122"/>
      <c r="P232" s="142"/>
      <c r="Q232" s="122" t="s">
        <v>114</v>
      </c>
    </row>
    <row r="233" spans="1:17" ht="13.5" thickBot="1" x14ac:dyDescent="0.25">
      <c r="A233" s="159">
        <v>8</v>
      </c>
      <c r="B233" s="321" t="s">
        <v>149</v>
      </c>
      <c r="C233" s="147">
        <v>6</v>
      </c>
      <c r="D233" s="147">
        <f>E233+F233</f>
        <v>3</v>
      </c>
      <c r="E233" s="83">
        <v>2</v>
      </c>
      <c r="F233" s="91">
        <v>1</v>
      </c>
      <c r="G233" s="83">
        <v>3</v>
      </c>
      <c r="H233" s="91" t="s">
        <v>29</v>
      </c>
      <c r="I233" s="147" t="s">
        <v>44</v>
      </c>
      <c r="J233" s="205">
        <f t="shared" si="20"/>
        <v>75</v>
      </c>
      <c r="K233" s="83"/>
      <c r="L233" s="19">
        <v>35</v>
      </c>
      <c r="M233" s="19"/>
      <c r="N233" s="70"/>
      <c r="O233" s="156">
        <v>15</v>
      </c>
      <c r="P233" s="147">
        <v>25</v>
      </c>
      <c r="Q233" s="122" t="s">
        <v>31</v>
      </c>
    </row>
    <row r="234" spans="1:17" x14ac:dyDescent="0.2">
      <c r="A234" s="137"/>
      <c r="B234" s="214" t="s">
        <v>34</v>
      </c>
      <c r="C234" s="139"/>
      <c r="D234" s="139"/>
      <c r="E234" s="138"/>
      <c r="F234" s="89"/>
      <c r="G234" s="67"/>
      <c r="H234" s="89"/>
      <c r="I234" s="139"/>
      <c r="J234" s="232">
        <f t="shared" ref="J234:P234" si="21">SUM(J226:J233)</f>
        <v>400</v>
      </c>
      <c r="K234" s="67">
        <f t="shared" si="21"/>
        <v>90</v>
      </c>
      <c r="L234" s="65">
        <f t="shared" si="21"/>
        <v>35</v>
      </c>
      <c r="M234" s="65">
        <f t="shared" si="21"/>
        <v>0</v>
      </c>
      <c r="N234" s="66">
        <f t="shared" si="21"/>
        <v>115</v>
      </c>
      <c r="O234" s="152">
        <f>SUM(O226:O233)</f>
        <v>60</v>
      </c>
      <c r="P234" s="139">
        <f t="shared" si="21"/>
        <v>100</v>
      </c>
      <c r="Q234" s="122"/>
    </row>
    <row r="235" spans="1:17" x14ac:dyDescent="0.2">
      <c r="A235" s="141"/>
      <c r="B235" s="212" t="s">
        <v>35</v>
      </c>
      <c r="C235" s="142"/>
      <c r="D235" s="142"/>
      <c r="E235" s="124"/>
      <c r="F235" s="90"/>
      <c r="G235" s="32">
        <f>SUM(G226:G233)</f>
        <v>24</v>
      </c>
      <c r="H235" s="90"/>
      <c r="I235" s="142"/>
      <c r="J235" s="123"/>
      <c r="K235" s="32"/>
      <c r="L235" s="34"/>
      <c r="M235" s="34"/>
      <c r="N235" s="68"/>
      <c r="O235" s="122"/>
      <c r="P235" s="142"/>
      <c r="Q235" s="122"/>
    </row>
    <row r="236" spans="1:17" x14ac:dyDescent="0.2">
      <c r="A236" s="141"/>
      <c r="B236" s="212" t="s">
        <v>36</v>
      </c>
      <c r="C236" s="142"/>
      <c r="D236" s="142">
        <f>SUM(D229:D233)</f>
        <v>7</v>
      </c>
      <c r="E236" s="124"/>
      <c r="F236" s="90"/>
      <c r="G236" s="32"/>
      <c r="H236" s="90"/>
      <c r="I236" s="142"/>
      <c r="J236" s="123"/>
      <c r="K236" s="32"/>
      <c r="L236" s="34"/>
      <c r="M236" s="34"/>
      <c r="N236" s="68"/>
      <c r="O236" s="122"/>
      <c r="P236" s="142"/>
      <c r="Q236" s="122"/>
    </row>
    <row r="237" spans="1:17" ht="13.5" thickBot="1" x14ac:dyDescent="0.25">
      <c r="A237" s="159"/>
      <c r="B237" s="237" t="s">
        <v>37</v>
      </c>
      <c r="C237" s="147"/>
      <c r="D237" s="147">
        <f>SUM(D226:D233)</f>
        <v>16</v>
      </c>
      <c r="E237" s="135">
        <f>SUM(E226:E233)</f>
        <v>14.399999999999999</v>
      </c>
      <c r="F237" s="91">
        <f>SUM(F226:F233)</f>
        <v>9.6000000000000014</v>
      </c>
      <c r="G237" s="83"/>
      <c r="H237" s="91"/>
      <c r="I237" s="147"/>
      <c r="J237" s="205"/>
      <c r="K237" s="83"/>
      <c r="L237" s="19"/>
      <c r="M237" s="19"/>
      <c r="N237" s="70"/>
      <c r="O237" s="156"/>
      <c r="P237" s="147"/>
      <c r="Q237" s="160"/>
    </row>
    <row r="238" spans="1:17" ht="13.5" thickBot="1" x14ac:dyDescent="0.25">
      <c r="A238" s="188" t="s">
        <v>43</v>
      </c>
      <c r="B238" s="226" t="s">
        <v>47</v>
      </c>
      <c r="C238" s="50"/>
      <c r="D238" s="84"/>
      <c r="E238" s="98"/>
      <c r="F238" s="98"/>
      <c r="G238" s="98"/>
      <c r="H238" s="99"/>
      <c r="I238" s="107"/>
      <c r="J238" s="104"/>
      <c r="K238" s="80"/>
      <c r="L238" s="76"/>
      <c r="M238" s="76"/>
      <c r="N238" s="77"/>
      <c r="O238" s="146"/>
      <c r="P238" s="163"/>
      <c r="Q238" s="183"/>
    </row>
    <row r="239" spans="1:17" x14ac:dyDescent="0.2">
      <c r="A239" s="155">
        <v>1</v>
      </c>
      <c r="B239" s="207" t="s">
        <v>127</v>
      </c>
      <c r="C239" s="218"/>
      <c r="D239" s="121"/>
      <c r="E239" s="71"/>
      <c r="F239" s="71"/>
      <c r="G239" s="71"/>
      <c r="H239" s="88"/>
      <c r="I239" s="153"/>
      <c r="J239" s="177"/>
      <c r="K239" s="67"/>
      <c r="L239" s="65"/>
      <c r="M239" s="65"/>
      <c r="N239" s="66"/>
      <c r="O239" s="139"/>
      <c r="P239" s="152"/>
      <c r="Q239" s="152"/>
    </row>
    <row r="240" spans="1:17" x14ac:dyDescent="0.2">
      <c r="A240" s="141">
        <v>2</v>
      </c>
      <c r="B240" s="208" t="s">
        <v>85</v>
      </c>
      <c r="C240" s="217"/>
      <c r="D240" s="124"/>
      <c r="E240" s="34"/>
      <c r="F240" s="34"/>
      <c r="G240" s="34"/>
      <c r="H240" s="90"/>
      <c r="I240" s="142"/>
      <c r="J240" s="250"/>
      <c r="K240" s="32"/>
      <c r="L240" s="34"/>
      <c r="M240" s="34"/>
      <c r="N240" s="68"/>
      <c r="O240" s="142"/>
      <c r="P240" s="122"/>
      <c r="Q240" s="122" t="s">
        <v>31</v>
      </c>
    </row>
    <row r="241" spans="1:17" ht="14.25" customHeight="1" thickBot="1" x14ac:dyDescent="0.25">
      <c r="A241" s="64" t="s">
        <v>45</v>
      </c>
      <c r="B241" s="209" t="s">
        <v>177</v>
      </c>
      <c r="C241" s="147">
        <v>6</v>
      </c>
      <c r="D241" s="135">
        <v>16</v>
      </c>
      <c r="E241" s="19"/>
      <c r="F241" s="19">
        <v>8</v>
      </c>
      <c r="G241" s="19">
        <v>8</v>
      </c>
      <c r="H241" s="91" t="s">
        <v>29</v>
      </c>
      <c r="I241" s="147" t="s">
        <v>30</v>
      </c>
      <c r="J241" s="8">
        <v>480</v>
      </c>
      <c r="K241" s="83"/>
      <c r="L241" s="19"/>
      <c r="M241" s="19"/>
      <c r="N241" s="70"/>
      <c r="O241" s="144"/>
      <c r="P241" s="160">
        <v>480</v>
      </c>
      <c r="Q241" s="156" t="s">
        <v>62</v>
      </c>
    </row>
    <row r="242" spans="1:17" x14ac:dyDescent="0.2">
      <c r="A242" s="374" t="s">
        <v>71</v>
      </c>
      <c r="B242" s="430"/>
      <c r="C242" s="216"/>
      <c r="D242" s="138"/>
      <c r="E242" s="65"/>
      <c r="F242" s="65"/>
      <c r="G242" s="65"/>
      <c r="H242" s="89"/>
      <c r="I242" s="139"/>
      <c r="J242" s="243">
        <f>J215+J221+J234+J241</f>
        <v>880</v>
      </c>
      <c r="K242" s="30">
        <f>K234+K221+K215</f>
        <v>90</v>
      </c>
      <c r="L242" s="71">
        <f>L234+L221+L215</f>
        <v>35</v>
      </c>
      <c r="M242" s="71">
        <f>M234+M221+M215</f>
        <v>0</v>
      </c>
      <c r="N242" s="72">
        <f>N234+N221+N215</f>
        <v>115</v>
      </c>
      <c r="O242" s="153">
        <f>O234+O221+O215</f>
        <v>60</v>
      </c>
      <c r="P242" s="181">
        <f>P234+P221+P215+P241</f>
        <v>580</v>
      </c>
    </row>
    <row r="243" spans="1:17" ht="13.5" thickBot="1" x14ac:dyDescent="0.25">
      <c r="A243" s="413" t="s">
        <v>72</v>
      </c>
      <c r="B243" s="414"/>
      <c r="C243" s="219"/>
      <c r="D243" s="135">
        <f>D241+D237+D224+D218</f>
        <v>32</v>
      </c>
      <c r="E243" s="19">
        <f>E218+E224+E237+E79+E241+E78</f>
        <v>14.399999999999999</v>
      </c>
      <c r="F243" s="19">
        <f>F218+F224+F237+F79+F241</f>
        <v>17.600000000000001</v>
      </c>
      <c r="G243" s="19">
        <f>G216+G222+G235+G241</f>
        <v>32</v>
      </c>
      <c r="H243" s="91"/>
      <c r="I243" s="147"/>
      <c r="J243" s="244">
        <f>SUM(K242:O242)</f>
        <v>300</v>
      </c>
      <c r="K243" s="83"/>
      <c r="L243" s="19"/>
      <c r="M243" s="91"/>
      <c r="N243" s="70"/>
      <c r="O243" s="147"/>
      <c r="P243" s="156">
        <f>P242</f>
        <v>580</v>
      </c>
    </row>
    <row r="244" spans="1:17" x14ac:dyDescent="0.2">
      <c r="A244" s="26"/>
      <c r="B244" s="21"/>
      <c r="C244" s="22"/>
      <c r="D244" s="23"/>
      <c r="E244" s="23"/>
      <c r="F244" s="23"/>
      <c r="G244" s="8"/>
      <c r="H244" s="8"/>
      <c r="I244" s="108"/>
      <c r="J244" s="8"/>
      <c r="K244" s="8"/>
      <c r="L244" s="8"/>
      <c r="M244" s="8"/>
      <c r="N244" s="8"/>
      <c r="O244" s="8"/>
      <c r="P244" s="84"/>
    </row>
    <row r="245" spans="1:17" ht="13.5" thickBot="1" x14ac:dyDescent="0.25">
      <c r="A245" s="26"/>
      <c r="B245" s="21"/>
      <c r="C245" s="22"/>
      <c r="D245" s="23"/>
      <c r="E245" s="23"/>
      <c r="F245" s="23"/>
      <c r="G245" s="8"/>
      <c r="H245" s="8"/>
      <c r="I245" s="108"/>
      <c r="J245" s="8"/>
      <c r="K245" s="8"/>
      <c r="L245" s="8"/>
      <c r="M245" s="8"/>
      <c r="N245" s="8"/>
      <c r="O245" s="8"/>
      <c r="P245" s="84"/>
    </row>
    <row r="246" spans="1:17" x14ac:dyDescent="0.2">
      <c r="A246" s="343" t="s">
        <v>73</v>
      </c>
      <c r="B246" s="344"/>
      <c r="C246" s="31"/>
      <c r="D246" s="71"/>
      <c r="E246" s="71"/>
      <c r="F246" s="71"/>
      <c r="G246" s="71"/>
      <c r="H246" s="88"/>
      <c r="I246" s="153"/>
      <c r="J246" s="121">
        <f t="shared" ref="J246:N246" si="22">J202+J242</f>
        <v>1630</v>
      </c>
      <c r="K246" s="71">
        <f t="shared" si="22"/>
        <v>200</v>
      </c>
      <c r="L246" s="71">
        <f t="shared" si="22"/>
        <v>45</v>
      </c>
      <c r="M246" s="71">
        <f t="shared" si="22"/>
        <v>40</v>
      </c>
      <c r="N246" s="71">
        <f t="shared" si="22"/>
        <v>220</v>
      </c>
      <c r="O246" s="71">
        <f>O202+O242</f>
        <v>165</v>
      </c>
      <c r="P246" s="72">
        <f>P202+P242</f>
        <v>960</v>
      </c>
    </row>
    <row r="247" spans="1:17" ht="13.5" thickBot="1" x14ac:dyDescent="0.25">
      <c r="A247" s="413" t="s">
        <v>74</v>
      </c>
      <c r="B247" s="415"/>
      <c r="C247" s="79"/>
      <c r="D247" s="19">
        <f>D203+D243</f>
        <v>62</v>
      </c>
      <c r="E247" s="19">
        <f>E203+E243</f>
        <v>28.599999999999998</v>
      </c>
      <c r="F247" s="19">
        <f>F203+F243</f>
        <v>33.400000000000006</v>
      </c>
      <c r="G247" s="19">
        <f>G203+G243</f>
        <v>62</v>
      </c>
      <c r="H247" s="91"/>
      <c r="I247" s="147"/>
      <c r="J247" s="135"/>
      <c r="K247" s="19"/>
      <c r="L247" s="19"/>
      <c r="M247" s="91"/>
      <c r="N247" s="91"/>
      <c r="O247" s="91"/>
      <c r="P247" s="70"/>
    </row>
    <row r="248" spans="1:17" x14ac:dyDescent="0.2">
      <c r="A248" s="20"/>
      <c r="B248" s="20"/>
      <c r="C248" s="63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</row>
    <row r="249" spans="1:17" ht="22.5" customHeight="1" thickBot="1" x14ac:dyDescent="0.3">
      <c r="A249" s="148"/>
      <c r="B249" s="363" t="s">
        <v>75</v>
      </c>
      <c r="C249" s="363"/>
      <c r="D249" s="363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</row>
    <row r="250" spans="1:17" ht="13.5" thickBot="1" x14ac:dyDescent="0.25">
      <c r="A250" s="3" t="s">
        <v>2</v>
      </c>
      <c r="B250" s="4"/>
      <c r="C250" s="105"/>
      <c r="D250" s="429" t="s">
        <v>3</v>
      </c>
      <c r="E250" s="365"/>
      <c r="F250" s="366"/>
      <c r="G250" s="255" t="s">
        <v>4</v>
      </c>
      <c r="H250" s="5" t="s">
        <v>5</v>
      </c>
      <c r="I250" s="256" t="s">
        <v>6</v>
      </c>
      <c r="J250" s="364" t="s">
        <v>7</v>
      </c>
      <c r="K250" s="365"/>
      <c r="L250" s="365"/>
      <c r="M250" s="365"/>
      <c r="N250" s="365"/>
      <c r="O250" s="365"/>
      <c r="P250" s="370"/>
      <c r="Q250" s="107" t="s">
        <v>8</v>
      </c>
    </row>
    <row r="251" spans="1:17" ht="12.75" customHeight="1" thickBot="1" x14ac:dyDescent="0.25">
      <c r="A251" s="6"/>
      <c r="B251" s="7" t="s">
        <v>9</v>
      </c>
      <c r="C251" s="8" t="s">
        <v>10</v>
      </c>
      <c r="D251" s="85" t="s">
        <v>11</v>
      </c>
      <c r="E251" s="416" t="s">
        <v>158</v>
      </c>
      <c r="F251" s="392" t="s">
        <v>157</v>
      </c>
      <c r="G251" s="255" t="s">
        <v>12</v>
      </c>
      <c r="H251" s="5" t="s">
        <v>13</v>
      </c>
      <c r="I251" s="256" t="s">
        <v>14</v>
      </c>
      <c r="J251" s="107" t="s">
        <v>11</v>
      </c>
      <c r="K251" s="352" t="s">
        <v>15</v>
      </c>
      <c r="L251" s="352"/>
      <c r="M251" s="352"/>
      <c r="N251" s="352"/>
      <c r="O251" s="352"/>
      <c r="P251" s="340" t="s">
        <v>151</v>
      </c>
      <c r="Q251" s="108" t="s">
        <v>16</v>
      </c>
    </row>
    <row r="252" spans="1:17" x14ac:dyDescent="0.2">
      <c r="A252" s="11"/>
      <c r="B252" s="7" t="s">
        <v>17</v>
      </c>
      <c r="C252" s="8"/>
      <c r="D252" s="85"/>
      <c r="E252" s="417"/>
      <c r="F252" s="393"/>
      <c r="G252" s="12" t="s">
        <v>18</v>
      </c>
      <c r="H252" s="9"/>
      <c r="I252" s="257" t="s">
        <v>19</v>
      </c>
      <c r="J252" s="10"/>
      <c r="K252" s="346" t="s">
        <v>20</v>
      </c>
      <c r="L252" s="349" t="s">
        <v>159</v>
      </c>
      <c r="M252" s="349" t="s">
        <v>167</v>
      </c>
      <c r="N252" s="354" t="s">
        <v>156</v>
      </c>
      <c r="O252" s="357" t="s">
        <v>152</v>
      </c>
      <c r="P252" s="341"/>
      <c r="Q252" s="13" t="s">
        <v>21</v>
      </c>
    </row>
    <row r="253" spans="1:17" x14ac:dyDescent="0.2">
      <c r="A253" s="6"/>
      <c r="B253" s="7"/>
      <c r="C253" s="63"/>
      <c r="D253" s="85"/>
      <c r="E253" s="417"/>
      <c r="F253" s="393"/>
      <c r="G253" s="12" t="s">
        <v>22</v>
      </c>
      <c r="H253" s="8"/>
      <c r="I253" s="257" t="s">
        <v>23</v>
      </c>
      <c r="J253" s="10"/>
      <c r="K253" s="347"/>
      <c r="L253" s="350"/>
      <c r="M253" s="350"/>
      <c r="N253" s="355"/>
      <c r="O253" s="358"/>
      <c r="P253" s="341"/>
      <c r="Q253" s="13" t="s">
        <v>24</v>
      </c>
    </row>
    <row r="254" spans="1:17" x14ac:dyDescent="0.2">
      <c r="A254" s="6"/>
      <c r="B254" s="109"/>
      <c r="C254" s="63"/>
      <c r="D254" s="85"/>
      <c r="E254" s="417"/>
      <c r="F254" s="393"/>
      <c r="G254" s="12" t="s">
        <v>25</v>
      </c>
      <c r="H254" s="9"/>
      <c r="I254" s="257" t="s">
        <v>110</v>
      </c>
      <c r="J254" s="85"/>
      <c r="K254" s="347"/>
      <c r="L254" s="350"/>
      <c r="M254" s="350"/>
      <c r="N254" s="355"/>
      <c r="O254" s="358"/>
      <c r="P254" s="341"/>
      <c r="Q254" s="108"/>
    </row>
    <row r="255" spans="1:17" ht="13.5" thickBot="1" x14ac:dyDescent="0.25">
      <c r="A255" s="110"/>
      <c r="B255" s="111"/>
      <c r="C255" s="179"/>
      <c r="D255" s="112"/>
      <c r="E255" s="418"/>
      <c r="F255" s="394"/>
      <c r="G255" s="258"/>
      <c r="H255" s="180"/>
      <c r="I255" s="259"/>
      <c r="J255" s="112"/>
      <c r="K255" s="348"/>
      <c r="L255" s="351"/>
      <c r="M255" s="351"/>
      <c r="N255" s="376"/>
      <c r="O255" s="359"/>
      <c r="P255" s="342"/>
      <c r="Q255" s="113"/>
    </row>
    <row r="256" spans="1:17" ht="13.5" thickBot="1" x14ac:dyDescent="0.25">
      <c r="A256" s="150"/>
      <c r="B256" s="226" t="s">
        <v>26</v>
      </c>
      <c r="C256" s="228"/>
      <c r="D256" s="84"/>
      <c r="E256" s="98"/>
      <c r="F256" s="99"/>
      <c r="G256" s="97"/>
      <c r="H256" s="99"/>
      <c r="I256" s="108"/>
      <c r="J256" s="253"/>
      <c r="K256" s="97"/>
      <c r="L256" s="98"/>
      <c r="M256" s="98"/>
      <c r="N256" s="140"/>
      <c r="O256" s="182"/>
      <c r="P256" s="107"/>
      <c r="Q256" s="131"/>
    </row>
    <row r="257" spans="1:17" ht="13.5" thickBot="1" x14ac:dyDescent="0.25">
      <c r="A257" s="14" t="s">
        <v>27</v>
      </c>
      <c r="B257" s="210" t="s">
        <v>28</v>
      </c>
      <c r="C257" s="215"/>
      <c r="D257" s="145"/>
      <c r="E257" s="76"/>
      <c r="F257" s="95"/>
      <c r="G257" s="80"/>
      <c r="H257" s="95"/>
      <c r="I257" s="146"/>
      <c r="J257" s="269"/>
      <c r="K257" s="80"/>
      <c r="L257" s="76"/>
      <c r="M257" s="76"/>
      <c r="N257" s="77"/>
      <c r="O257" s="183"/>
      <c r="P257" s="146"/>
      <c r="Q257" s="183"/>
    </row>
    <row r="258" spans="1:17" x14ac:dyDescent="0.2">
      <c r="A258" s="137">
        <v>1</v>
      </c>
      <c r="B258" s="211"/>
      <c r="C258" s="139"/>
      <c r="D258" s="138"/>
      <c r="E258" s="65"/>
      <c r="F258" s="89"/>
      <c r="G258" s="67"/>
      <c r="H258" s="89"/>
      <c r="I258" s="139"/>
      <c r="J258" s="232"/>
      <c r="K258" s="67"/>
      <c r="L258" s="65"/>
      <c r="M258" s="65"/>
      <c r="N258" s="66"/>
      <c r="O258" s="152"/>
      <c r="P258" s="139"/>
      <c r="Q258" s="152"/>
    </row>
    <row r="259" spans="1:17" x14ac:dyDescent="0.2">
      <c r="A259" s="141"/>
      <c r="B259" s="212" t="s">
        <v>34</v>
      </c>
      <c r="C259" s="217"/>
      <c r="D259" s="124"/>
      <c r="E259" s="34"/>
      <c r="F259" s="90"/>
      <c r="G259" s="32"/>
      <c r="H259" s="90"/>
      <c r="I259" s="142"/>
      <c r="J259" s="123"/>
      <c r="K259" s="32"/>
      <c r="L259" s="34"/>
      <c r="M259" s="34"/>
      <c r="N259" s="68"/>
      <c r="O259" s="122"/>
      <c r="P259" s="142"/>
      <c r="Q259" s="122"/>
    </row>
    <row r="260" spans="1:17" x14ac:dyDescent="0.2">
      <c r="A260" s="141"/>
      <c r="B260" s="212" t="s">
        <v>35</v>
      </c>
      <c r="C260" s="217"/>
      <c r="D260" s="124"/>
      <c r="E260" s="34"/>
      <c r="F260" s="90"/>
      <c r="G260" s="32"/>
      <c r="H260" s="90"/>
      <c r="I260" s="142"/>
      <c r="J260" s="123"/>
      <c r="K260" s="32"/>
      <c r="L260" s="34"/>
      <c r="M260" s="34"/>
      <c r="N260" s="68"/>
      <c r="O260" s="122"/>
      <c r="P260" s="142"/>
      <c r="Q260" s="122"/>
    </row>
    <row r="261" spans="1:17" x14ac:dyDescent="0.2">
      <c r="A261" s="141"/>
      <c r="B261" s="212" t="s">
        <v>36</v>
      </c>
      <c r="C261" s="217"/>
      <c r="D261" s="124"/>
      <c r="E261" s="34"/>
      <c r="F261" s="90"/>
      <c r="G261" s="32"/>
      <c r="H261" s="90"/>
      <c r="I261" s="142"/>
      <c r="J261" s="123"/>
      <c r="K261" s="32"/>
      <c r="L261" s="34"/>
      <c r="M261" s="34"/>
      <c r="N261" s="68"/>
      <c r="O261" s="122"/>
      <c r="P261" s="142"/>
      <c r="Q261" s="122"/>
    </row>
    <row r="262" spans="1:17" ht="13.5" thickBot="1" x14ac:dyDescent="0.25">
      <c r="A262" s="143"/>
      <c r="B262" s="213" t="s">
        <v>37</v>
      </c>
      <c r="C262" s="229"/>
      <c r="D262" s="126">
        <f>SUM(D258:D258)</f>
        <v>0</v>
      </c>
      <c r="E262" s="42">
        <f>SUM(E258:E258)</f>
        <v>0</v>
      </c>
      <c r="F262" s="94">
        <f>SUM(F258:F258)</f>
        <v>0</v>
      </c>
      <c r="G262" s="75"/>
      <c r="H262" s="94"/>
      <c r="I262" s="144"/>
      <c r="J262" s="125"/>
      <c r="K262" s="75"/>
      <c r="L262" s="42"/>
      <c r="M262" s="42"/>
      <c r="N262" s="51"/>
      <c r="O262" s="160"/>
      <c r="P262" s="144"/>
      <c r="Q262" s="160"/>
    </row>
    <row r="263" spans="1:17" ht="13.5" thickBot="1" x14ac:dyDescent="0.25">
      <c r="A263" s="14" t="s">
        <v>38</v>
      </c>
      <c r="B263" s="210" t="s">
        <v>39</v>
      </c>
      <c r="C263" s="215"/>
      <c r="D263" s="151"/>
      <c r="E263" s="17"/>
      <c r="F263" s="95"/>
      <c r="G263" s="80"/>
      <c r="H263" s="95"/>
      <c r="I263" s="146"/>
      <c r="J263" s="269"/>
      <c r="K263" s="80"/>
      <c r="L263" s="76"/>
      <c r="M263" s="76"/>
      <c r="N263" s="77"/>
      <c r="O263" s="183"/>
      <c r="P263" s="146"/>
      <c r="Q263" s="183"/>
    </row>
    <row r="264" spans="1:17" x14ac:dyDescent="0.2">
      <c r="A264" s="137">
        <v>1</v>
      </c>
      <c r="B264" s="211"/>
      <c r="C264" s="139"/>
      <c r="D264" s="138"/>
      <c r="E264" s="65"/>
      <c r="F264" s="89"/>
      <c r="G264" s="67"/>
      <c r="H264" s="89"/>
      <c r="I264" s="139"/>
      <c r="J264" s="232"/>
      <c r="K264" s="67"/>
      <c r="L264" s="65"/>
      <c r="M264" s="65"/>
      <c r="N264" s="66"/>
      <c r="O264" s="152"/>
      <c r="P264" s="139"/>
      <c r="Q264" s="152"/>
    </row>
    <row r="265" spans="1:17" x14ac:dyDescent="0.2">
      <c r="A265" s="141"/>
      <c r="B265" s="212" t="s">
        <v>34</v>
      </c>
      <c r="C265" s="142"/>
      <c r="D265" s="124"/>
      <c r="E265" s="34"/>
      <c r="F265" s="90"/>
      <c r="G265" s="32"/>
      <c r="H265" s="90"/>
      <c r="I265" s="142"/>
      <c r="J265" s="123"/>
      <c r="K265" s="32"/>
      <c r="L265" s="34"/>
      <c r="M265" s="34"/>
      <c r="N265" s="68"/>
      <c r="O265" s="122"/>
      <c r="P265" s="142"/>
      <c r="Q265" s="122"/>
    </row>
    <row r="266" spans="1:17" x14ac:dyDescent="0.2">
      <c r="A266" s="141"/>
      <c r="B266" s="212" t="s">
        <v>35</v>
      </c>
      <c r="C266" s="142"/>
      <c r="D266" s="124"/>
      <c r="E266" s="34"/>
      <c r="F266" s="90"/>
      <c r="G266" s="32"/>
      <c r="H266" s="90"/>
      <c r="I266" s="142"/>
      <c r="J266" s="123"/>
      <c r="K266" s="32"/>
      <c r="L266" s="34"/>
      <c r="M266" s="34"/>
      <c r="N266" s="68"/>
      <c r="O266" s="122"/>
      <c r="P266" s="142"/>
      <c r="Q266" s="122"/>
    </row>
    <row r="267" spans="1:17" x14ac:dyDescent="0.2">
      <c r="A267" s="141"/>
      <c r="B267" s="212" t="s">
        <v>36</v>
      </c>
      <c r="C267" s="142"/>
      <c r="D267" s="124"/>
      <c r="E267" s="34"/>
      <c r="F267" s="90"/>
      <c r="G267" s="32"/>
      <c r="H267" s="90"/>
      <c r="I267" s="142"/>
      <c r="J267" s="123"/>
      <c r="K267" s="32"/>
      <c r="L267" s="34"/>
      <c r="M267" s="34"/>
      <c r="N267" s="68"/>
      <c r="O267" s="122"/>
      <c r="P267" s="142"/>
      <c r="Q267" s="122"/>
    </row>
    <row r="268" spans="1:17" ht="13.5" thickBot="1" x14ac:dyDescent="0.25">
      <c r="A268" s="143"/>
      <c r="B268" s="213" t="s">
        <v>37</v>
      </c>
      <c r="C268" s="144"/>
      <c r="D268" s="126">
        <f>SUM(D264:D264)</f>
        <v>0</v>
      </c>
      <c r="E268" s="42">
        <f>SUM(E264:E264)</f>
        <v>0</v>
      </c>
      <c r="F268" s="94">
        <f>SUM(F264:F264)</f>
        <v>0</v>
      </c>
      <c r="G268" s="75"/>
      <c r="H268" s="94"/>
      <c r="I268" s="144"/>
      <c r="J268" s="125"/>
      <c r="K268" s="75"/>
      <c r="L268" s="42"/>
      <c r="M268" s="42"/>
      <c r="N268" s="51"/>
      <c r="O268" s="160"/>
      <c r="P268" s="144"/>
      <c r="Q268" s="160"/>
    </row>
    <row r="269" spans="1:17" ht="13.5" thickBot="1" x14ac:dyDescent="0.25">
      <c r="A269" s="14" t="s">
        <v>41</v>
      </c>
      <c r="B269" s="210" t="s">
        <v>42</v>
      </c>
      <c r="C269" s="215"/>
      <c r="D269" s="233"/>
      <c r="E269" s="157"/>
      <c r="F269" s="158"/>
      <c r="G269" s="187"/>
      <c r="H269" s="158"/>
      <c r="I269" s="45"/>
      <c r="J269" s="47"/>
      <c r="K269" s="25"/>
      <c r="L269" s="17"/>
      <c r="M269" s="17"/>
      <c r="N269" s="24"/>
      <c r="O269" s="279"/>
      <c r="P269" s="45"/>
      <c r="Q269" s="185"/>
    </row>
    <row r="270" spans="1:17" x14ac:dyDescent="0.2">
      <c r="A270" s="155">
        <v>1</v>
      </c>
      <c r="B270" s="322" t="s">
        <v>148</v>
      </c>
      <c r="C270" s="153">
        <v>7</v>
      </c>
      <c r="D270" s="30">
        <f>E270+F270</f>
        <v>3</v>
      </c>
      <c r="E270" s="71">
        <v>1.6</v>
      </c>
      <c r="F270" s="88">
        <v>1.4</v>
      </c>
      <c r="G270" s="30">
        <v>3</v>
      </c>
      <c r="H270" s="72" t="s">
        <v>29</v>
      </c>
      <c r="I270" s="153" t="s">
        <v>44</v>
      </c>
      <c r="J270" s="106">
        <f t="shared" ref="J270:J275" si="23">SUM(K270:P270)</f>
        <v>75</v>
      </c>
      <c r="K270" s="30">
        <v>10</v>
      </c>
      <c r="L270" s="71"/>
      <c r="M270" s="71"/>
      <c r="N270" s="72">
        <v>15</v>
      </c>
      <c r="O270" s="181">
        <v>15</v>
      </c>
      <c r="P270" s="153">
        <v>35</v>
      </c>
      <c r="Q270" s="122" t="s">
        <v>114</v>
      </c>
    </row>
    <row r="271" spans="1:17" x14ac:dyDescent="0.2">
      <c r="A271" s="137">
        <v>2</v>
      </c>
      <c r="B271" s="319" t="s">
        <v>148</v>
      </c>
      <c r="C271" s="139">
        <v>7</v>
      </c>
      <c r="D271" s="32">
        <f>E271+F271</f>
        <v>3</v>
      </c>
      <c r="E271" s="34">
        <v>1.6</v>
      </c>
      <c r="F271" s="90">
        <v>1.4</v>
      </c>
      <c r="G271" s="32">
        <v>3</v>
      </c>
      <c r="H271" s="68" t="s">
        <v>29</v>
      </c>
      <c r="I271" s="142" t="s">
        <v>44</v>
      </c>
      <c r="J271" s="123">
        <f t="shared" si="23"/>
        <v>75</v>
      </c>
      <c r="K271" s="32">
        <v>10</v>
      </c>
      <c r="L271" s="34"/>
      <c r="M271" s="34"/>
      <c r="N271" s="68">
        <v>15</v>
      </c>
      <c r="O271" s="122">
        <v>15</v>
      </c>
      <c r="P271" s="142">
        <v>35</v>
      </c>
      <c r="Q271" s="122" t="s">
        <v>114</v>
      </c>
    </row>
    <row r="272" spans="1:17" x14ac:dyDescent="0.2">
      <c r="A272" s="137">
        <v>3</v>
      </c>
      <c r="B272" s="319" t="s">
        <v>148</v>
      </c>
      <c r="C272" s="139">
        <v>7</v>
      </c>
      <c r="D272" s="32">
        <f>E272+F272</f>
        <v>3</v>
      </c>
      <c r="E272" s="34">
        <v>1.6</v>
      </c>
      <c r="F272" s="90">
        <v>1.4</v>
      </c>
      <c r="G272" s="32">
        <v>3</v>
      </c>
      <c r="H272" s="68" t="s">
        <v>29</v>
      </c>
      <c r="I272" s="142" t="s">
        <v>44</v>
      </c>
      <c r="J272" s="123">
        <f t="shared" si="23"/>
        <v>75</v>
      </c>
      <c r="K272" s="32">
        <v>10</v>
      </c>
      <c r="L272" s="34"/>
      <c r="M272" s="34"/>
      <c r="N272" s="68">
        <v>15</v>
      </c>
      <c r="O272" s="122">
        <v>15</v>
      </c>
      <c r="P272" s="142">
        <v>35</v>
      </c>
      <c r="Q272" s="122" t="s">
        <v>114</v>
      </c>
    </row>
    <row r="273" spans="1:17" x14ac:dyDescent="0.2">
      <c r="A273" s="137">
        <v>4</v>
      </c>
      <c r="B273" s="319" t="s">
        <v>148</v>
      </c>
      <c r="C273" s="139">
        <v>7</v>
      </c>
      <c r="D273" s="32">
        <f>E273+F273</f>
        <v>3</v>
      </c>
      <c r="E273" s="34">
        <v>1.6</v>
      </c>
      <c r="F273" s="90">
        <v>1.4</v>
      </c>
      <c r="G273" s="32">
        <v>3</v>
      </c>
      <c r="H273" s="68" t="s">
        <v>29</v>
      </c>
      <c r="I273" s="142" t="s">
        <v>44</v>
      </c>
      <c r="J273" s="123">
        <f>SUM(K273:P273)</f>
        <v>75</v>
      </c>
      <c r="K273" s="32">
        <v>10</v>
      </c>
      <c r="L273" s="34"/>
      <c r="M273" s="34"/>
      <c r="N273" s="68">
        <v>15</v>
      </c>
      <c r="O273" s="122">
        <v>15</v>
      </c>
      <c r="P273" s="142">
        <v>35</v>
      </c>
      <c r="Q273" s="122" t="s">
        <v>114</v>
      </c>
    </row>
    <row r="274" spans="1:17" x14ac:dyDescent="0.2">
      <c r="A274" s="137">
        <v>5</v>
      </c>
      <c r="B274" s="234" t="s">
        <v>149</v>
      </c>
      <c r="C274" s="139">
        <v>7</v>
      </c>
      <c r="D274" s="32">
        <f>E274+F274</f>
        <v>3</v>
      </c>
      <c r="E274" s="34">
        <v>2</v>
      </c>
      <c r="F274" s="90">
        <v>1</v>
      </c>
      <c r="G274" s="32">
        <v>3</v>
      </c>
      <c r="H274" s="68" t="s">
        <v>29</v>
      </c>
      <c r="I274" s="142" t="s">
        <v>44</v>
      </c>
      <c r="J274" s="123">
        <f t="shared" si="23"/>
        <v>75</v>
      </c>
      <c r="K274" s="32"/>
      <c r="L274" s="34">
        <v>35</v>
      </c>
      <c r="M274" s="34"/>
      <c r="N274" s="68"/>
      <c r="O274" s="122">
        <v>15</v>
      </c>
      <c r="P274" s="142">
        <v>25</v>
      </c>
      <c r="Q274" s="122" t="s">
        <v>33</v>
      </c>
    </row>
    <row r="275" spans="1:17" ht="13.5" customHeight="1" thickBot="1" x14ac:dyDescent="0.25">
      <c r="A275" s="320">
        <v>6</v>
      </c>
      <c r="B275" s="321" t="s">
        <v>163</v>
      </c>
      <c r="C275" s="113">
        <v>7</v>
      </c>
      <c r="D275" s="83">
        <v>15</v>
      </c>
      <c r="E275" s="19"/>
      <c r="F275" s="91">
        <v>15</v>
      </c>
      <c r="G275" s="83">
        <v>15</v>
      </c>
      <c r="H275" s="70" t="s">
        <v>29</v>
      </c>
      <c r="I275" s="147" t="s">
        <v>44</v>
      </c>
      <c r="J275" s="205">
        <f t="shared" si="23"/>
        <v>375</v>
      </c>
      <c r="K275" s="83"/>
      <c r="L275" s="19"/>
      <c r="M275" s="19"/>
      <c r="N275" s="70"/>
      <c r="O275" s="156">
        <v>25</v>
      </c>
      <c r="P275" s="147">
        <v>350</v>
      </c>
      <c r="Q275" s="122"/>
    </row>
    <row r="276" spans="1:17" x14ac:dyDescent="0.2">
      <c r="A276" s="137"/>
      <c r="B276" s="214" t="s">
        <v>34</v>
      </c>
      <c r="C276" s="139"/>
      <c r="D276" s="138"/>
      <c r="E276" s="65"/>
      <c r="F276" s="89"/>
      <c r="G276" s="67"/>
      <c r="H276" s="89"/>
      <c r="I276" s="139"/>
      <c r="J276" s="232">
        <f t="shared" ref="J276:O276" si="24">SUM(J270:J275)</f>
        <v>750</v>
      </c>
      <c r="K276" s="67">
        <f>SUM(K270:K275)</f>
        <v>40</v>
      </c>
      <c r="L276" s="65">
        <f t="shared" si="24"/>
        <v>35</v>
      </c>
      <c r="M276" s="65">
        <f t="shared" si="24"/>
        <v>0</v>
      </c>
      <c r="N276" s="66">
        <f t="shared" si="24"/>
        <v>60</v>
      </c>
      <c r="O276" s="152">
        <f t="shared" si="24"/>
        <v>100</v>
      </c>
      <c r="P276" s="139">
        <f>SUM(P270:P275)</f>
        <v>515</v>
      </c>
      <c r="Q276" s="122"/>
    </row>
    <row r="277" spans="1:17" x14ac:dyDescent="0.2">
      <c r="A277" s="141"/>
      <c r="B277" s="212" t="s">
        <v>35</v>
      </c>
      <c r="C277" s="142"/>
      <c r="D277" s="124"/>
      <c r="E277" s="34"/>
      <c r="F277" s="90"/>
      <c r="G277" s="32">
        <f>SUM(G270:G275)</f>
        <v>30</v>
      </c>
      <c r="H277" s="90"/>
      <c r="I277" s="142"/>
      <c r="J277" s="123"/>
      <c r="K277" s="32"/>
      <c r="L277" s="34"/>
      <c r="M277" s="34"/>
      <c r="N277" s="68"/>
      <c r="O277" s="122"/>
      <c r="P277" s="142"/>
      <c r="Q277" s="122"/>
    </row>
    <row r="278" spans="1:17" x14ac:dyDescent="0.2">
      <c r="A278" s="141"/>
      <c r="B278" s="212" t="s">
        <v>36</v>
      </c>
      <c r="C278" s="142"/>
      <c r="D278" s="124">
        <f>SUM(D270:D275)</f>
        <v>30</v>
      </c>
      <c r="E278" s="34"/>
      <c r="F278" s="90"/>
      <c r="G278" s="32"/>
      <c r="H278" s="90"/>
      <c r="I278" s="142"/>
      <c r="J278" s="123"/>
      <c r="K278" s="32"/>
      <c r="L278" s="34"/>
      <c r="M278" s="34"/>
      <c r="N278" s="68"/>
      <c r="O278" s="122"/>
      <c r="P278" s="142"/>
      <c r="Q278" s="122"/>
    </row>
    <row r="279" spans="1:17" ht="13.5" thickBot="1" x14ac:dyDescent="0.25">
      <c r="A279" s="143"/>
      <c r="B279" s="213" t="s">
        <v>37</v>
      </c>
      <c r="C279" s="147"/>
      <c r="D279" s="135">
        <f>SUM(D270:D275)</f>
        <v>30</v>
      </c>
      <c r="E279" s="19">
        <f>SUM(E270:E275)</f>
        <v>8.4</v>
      </c>
      <c r="F279" s="91">
        <f>SUM(F270:F275)</f>
        <v>21.6</v>
      </c>
      <c r="G279" s="83"/>
      <c r="H279" s="91"/>
      <c r="I279" s="147"/>
      <c r="J279" s="205"/>
      <c r="K279" s="83"/>
      <c r="L279" s="19"/>
      <c r="M279" s="19"/>
      <c r="N279" s="70"/>
      <c r="O279" s="156"/>
      <c r="P279" s="147"/>
      <c r="Q279" s="160"/>
    </row>
    <row r="280" spans="1:17" ht="13.5" thickBot="1" x14ac:dyDescent="0.25">
      <c r="A280" s="14" t="s">
        <v>43</v>
      </c>
      <c r="B280" s="15" t="s">
        <v>47</v>
      </c>
      <c r="C280" s="17"/>
      <c r="D280" s="102"/>
      <c r="E280" s="102"/>
      <c r="F280" s="102"/>
      <c r="G280" s="102"/>
      <c r="H280" s="103"/>
      <c r="I280" s="113"/>
      <c r="J280" s="112"/>
      <c r="K280" s="80"/>
      <c r="L280" s="76"/>
      <c r="M280" s="76"/>
      <c r="N280" s="77"/>
      <c r="O280" s="104"/>
      <c r="P280" s="146"/>
      <c r="Q280" s="183"/>
    </row>
    <row r="281" spans="1:17" x14ac:dyDescent="0.2">
      <c r="A281" s="137">
        <v>1</v>
      </c>
      <c r="B281" s="81" t="s">
        <v>127</v>
      </c>
      <c r="C281" s="65"/>
      <c r="D281" s="65"/>
      <c r="E281" s="65"/>
      <c r="F281" s="65"/>
      <c r="G281" s="65"/>
      <c r="H281" s="89"/>
      <c r="I281" s="139"/>
      <c r="J281" s="232"/>
      <c r="K281" s="67"/>
      <c r="L281" s="65"/>
      <c r="M281" s="65"/>
      <c r="N281" s="66"/>
      <c r="O281" s="177"/>
      <c r="P281" s="139"/>
      <c r="Q281" s="152"/>
    </row>
    <row r="282" spans="1:17" x14ac:dyDescent="0.2">
      <c r="A282" s="141">
        <v>2</v>
      </c>
      <c r="B282" s="82" t="s">
        <v>85</v>
      </c>
      <c r="C282" s="34">
        <v>7</v>
      </c>
      <c r="D282" s="34">
        <v>1</v>
      </c>
      <c r="E282" s="34">
        <v>1</v>
      </c>
      <c r="F282" s="34"/>
      <c r="G282" s="34"/>
      <c r="H282" s="90"/>
      <c r="I282" s="142"/>
      <c r="J282" s="123">
        <f>SUM(K282:P282)</f>
        <v>25</v>
      </c>
      <c r="K282" s="32">
        <v>15</v>
      </c>
      <c r="L282" s="34"/>
      <c r="M282" s="34"/>
      <c r="N282" s="68"/>
      <c r="O282" s="250">
        <v>10</v>
      </c>
      <c r="P282" s="142"/>
      <c r="Q282" s="122" t="s">
        <v>31</v>
      </c>
    </row>
    <row r="283" spans="1:17" ht="13.5" thickBot="1" x14ac:dyDescent="0.25">
      <c r="A283" s="64" t="s">
        <v>45</v>
      </c>
      <c r="B283" s="86" t="s">
        <v>49</v>
      </c>
      <c r="C283" s="19"/>
      <c r="D283" s="19"/>
      <c r="E283" s="19"/>
      <c r="F283" s="19"/>
      <c r="G283" s="19"/>
      <c r="H283" s="91"/>
      <c r="I283" s="147"/>
      <c r="J283" s="205"/>
      <c r="K283" s="83"/>
      <c r="L283" s="19"/>
      <c r="M283" s="19"/>
      <c r="N283" s="70"/>
      <c r="O283" s="244"/>
      <c r="P283" s="147"/>
      <c r="Q283" s="156"/>
    </row>
    <row r="284" spans="1:17" x14ac:dyDescent="0.2">
      <c r="A284" s="343" t="s">
        <v>76</v>
      </c>
      <c r="B284" s="344"/>
      <c r="C284" s="31"/>
      <c r="D284" s="71"/>
      <c r="E284" s="71"/>
      <c r="F284" s="71"/>
      <c r="G284" s="71"/>
      <c r="H284" s="88"/>
      <c r="I284" s="153"/>
      <c r="J284" s="106">
        <f t="shared" ref="J284:P284" si="25">J259+J265+J276+J282</f>
        <v>775</v>
      </c>
      <c r="K284" s="30">
        <f t="shared" si="25"/>
        <v>55</v>
      </c>
      <c r="L284" s="71">
        <f t="shared" si="25"/>
        <v>35</v>
      </c>
      <c r="M284" s="71">
        <f t="shared" si="25"/>
        <v>0</v>
      </c>
      <c r="N284" s="72">
        <f t="shared" si="25"/>
        <v>60</v>
      </c>
      <c r="O284" s="243">
        <f t="shared" si="25"/>
        <v>110</v>
      </c>
      <c r="P284" s="153">
        <f t="shared" si="25"/>
        <v>515</v>
      </c>
    </row>
    <row r="285" spans="1:17" ht="13.5" thickBot="1" x14ac:dyDescent="0.25">
      <c r="A285" s="413" t="s">
        <v>77</v>
      </c>
      <c r="B285" s="415"/>
      <c r="C285" s="79"/>
      <c r="D285" s="19">
        <f>D262+D268+D279+D282+D283</f>
        <v>31</v>
      </c>
      <c r="E285" s="19">
        <f>E262+E268+E279+E282+E283</f>
        <v>9.4</v>
      </c>
      <c r="F285" s="19">
        <f>F262+F268+F279+F283</f>
        <v>21.6</v>
      </c>
      <c r="G285" s="19">
        <f>G260+G266+G277+G283</f>
        <v>30</v>
      </c>
      <c r="H285" s="91"/>
      <c r="I285" s="147"/>
      <c r="J285" s="205">
        <f>SUM(K284:O284)</f>
        <v>260</v>
      </c>
      <c r="K285" s="83"/>
      <c r="L285" s="19"/>
      <c r="M285" s="91"/>
      <c r="N285" s="70"/>
      <c r="O285" s="244"/>
      <c r="P285" s="147">
        <f>P284</f>
        <v>515</v>
      </c>
    </row>
    <row r="286" spans="1:17" x14ac:dyDescent="0.2">
      <c r="A286" s="27"/>
      <c r="B286" s="28"/>
      <c r="C286" s="22"/>
      <c r="D286" s="23"/>
      <c r="E286" s="23"/>
      <c r="F286" s="23"/>
      <c r="G286" s="8"/>
      <c r="H286" s="8"/>
      <c r="I286" s="8"/>
      <c r="J286" s="8"/>
      <c r="K286" s="8"/>
      <c r="L286" s="8"/>
      <c r="M286" s="8"/>
      <c r="N286" s="8"/>
      <c r="O286" s="8"/>
      <c r="P286" s="84"/>
    </row>
    <row r="287" spans="1:17" ht="13.5" thickBot="1" x14ac:dyDescent="0.25">
      <c r="A287" s="27"/>
      <c r="B287" s="28"/>
      <c r="C287" s="22"/>
      <c r="D287" s="23"/>
      <c r="E287" s="23"/>
      <c r="F287" s="23"/>
      <c r="G287" s="8"/>
      <c r="H287" s="8"/>
      <c r="I287" s="8"/>
      <c r="J287" s="8"/>
      <c r="K287" s="8"/>
      <c r="L287" s="8"/>
      <c r="M287" s="8"/>
      <c r="N287" s="8"/>
      <c r="O287" s="8"/>
      <c r="P287" s="84"/>
    </row>
    <row r="288" spans="1:17" x14ac:dyDescent="0.2">
      <c r="A288" s="400" t="s">
        <v>78</v>
      </c>
      <c r="B288" s="401"/>
      <c r="C288" s="31"/>
      <c r="D288" s="71"/>
      <c r="E288" s="71"/>
      <c r="F288" s="71"/>
      <c r="G288" s="71"/>
      <c r="H288" s="88"/>
      <c r="I288" s="153"/>
      <c r="J288" s="30">
        <f t="shared" ref="J288:P288" si="26">J284</f>
        <v>775</v>
      </c>
      <c r="K288" s="71">
        <f>K284</f>
        <v>55</v>
      </c>
      <c r="L288" s="71">
        <f t="shared" si="26"/>
        <v>35</v>
      </c>
      <c r="M288" s="71">
        <f t="shared" si="26"/>
        <v>0</v>
      </c>
      <c r="N288" s="71">
        <f t="shared" si="26"/>
        <v>60</v>
      </c>
      <c r="O288" s="71">
        <f t="shared" si="26"/>
        <v>110</v>
      </c>
      <c r="P288" s="72">
        <f t="shared" si="26"/>
        <v>515</v>
      </c>
    </row>
    <row r="289" spans="1:17" ht="13.5" thickBot="1" x14ac:dyDescent="0.25">
      <c r="A289" s="390" t="s">
        <v>79</v>
      </c>
      <c r="B289" s="391"/>
      <c r="C289" s="79"/>
      <c r="D289" s="19">
        <f>D285</f>
        <v>31</v>
      </c>
      <c r="E289" s="19">
        <f>E285</f>
        <v>9.4</v>
      </c>
      <c r="F289" s="19">
        <f>F285</f>
        <v>21.6</v>
      </c>
      <c r="G289" s="19">
        <f>G285</f>
        <v>30</v>
      </c>
      <c r="H289" s="91"/>
      <c r="I289" s="147"/>
      <c r="J289" s="83"/>
      <c r="K289" s="19"/>
      <c r="L289" s="19"/>
      <c r="M289" s="91"/>
      <c r="N289" s="91"/>
      <c r="O289" s="91"/>
      <c r="P289" s="70"/>
    </row>
    <row r="290" spans="1:17" x14ac:dyDescent="0.2">
      <c r="A290" s="23"/>
      <c r="B290" s="28"/>
      <c r="C290" s="22"/>
      <c r="D290" s="23"/>
      <c r="E290" s="23"/>
      <c r="F290" s="23"/>
      <c r="G290" s="8"/>
      <c r="H290" s="8"/>
      <c r="I290" s="8"/>
      <c r="J290" s="8"/>
      <c r="K290" s="8"/>
      <c r="L290" s="8"/>
      <c r="M290" s="8"/>
      <c r="N290" s="8"/>
      <c r="O290" s="8"/>
      <c r="P290" s="8"/>
    </row>
    <row r="291" spans="1:17" ht="12.75" customHeight="1" x14ac:dyDescent="0.2">
      <c r="A291" s="23"/>
      <c r="B291" s="395" t="s">
        <v>80</v>
      </c>
      <c r="C291" s="395"/>
      <c r="D291" s="395"/>
      <c r="E291" s="395"/>
      <c r="F291" s="395"/>
      <c r="G291" s="395"/>
      <c r="H291" s="395"/>
      <c r="I291" s="8"/>
      <c r="J291" s="8"/>
      <c r="K291" s="8"/>
      <c r="L291" s="8"/>
      <c r="M291" s="8"/>
      <c r="N291" s="8"/>
      <c r="O291" s="8"/>
      <c r="P291" s="8"/>
    </row>
    <row r="292" spans="1:17" ht="12.75" customHeight="1" x14ac:dyDescent="0.2">
      <c r="A292" s="23"/>
      <c r="B292" s="395"/>
      <c r="C292" s="395"/>
      <c r="D292" s="395"/>
      <c r="E292" s="395"/>
      <c r="F292" s="395"/>
      <c r="G292" s="395"/>
      <c r="H292" s="395"/>
      <c r="I292" s="8"/>
      <c r="J292" s="8"/>
      <c r="K292" s="8"/>
      <c r="L292" s="8"/>
      <c r="M292" s="8"/>
      <c r="N292" s="8"/>
      <c r="O292" s="8"/>
      <c r="P292" s="8"/>
    </row>
    <row r="293" spans="1:17" ht="13.5" thickBot="1" x14ac:dyDescent="0.25">
      <c r="A293" s="23"/>
      <c r="B293" s="28"/>
      <c r="C293" s="22"/>
      <c r="D293" s="23"/>
      <c r="E293" s="23"/>
      <c r="F293" s="23"/>
      <c r="G293" s="8"/>
      <c r="H293" s="8"/>
      <c r="I293" s="8"/>
      <c r="J293" s="8"/>
      <c r="K293" s="8"/>
      <c r="L293" s="8"/>
      <c r="M293" s="8"/>
      <c r="N293" s="8"/>
      <c r="P293" s="8"/>
    </row>
    <row r="294" spans="1:17" ht="13.5" thickBot="1" x14ac:dyDescent="0.25">
      <c r="A294" s="3" t="s">
        <v>2</v>
      </c>
      <c r="B294" s="261"/>
      <c r="C294" s="228"/>
      <c r="D294" s="421" t="s">
        <v>3</v>
      </c>
      <c r="E294" s="365"/>
      <c r="F294" s="366"/>
      <c r="G294" s="255" t="s">
        <v>4</v>
      </c>
      <c r="H294" s="5" t="s">
        <v>5</v>
      </c>
      <c r="I294" s="256" t="s">
        <v>6</v>
      </c>
      <c r="J294" s="364" t="s">
        <v>7</v>
      </c>
      <c r="K294" s="365"/>
      <c r="L294" s="365"/>
      <c r="M294" s="365"/>
      <c r="N294" s="365"/>
      <c r="O294" s="365"/>
      <c r="P294" s="370"/>
    </row>
    <row r="295" spans="1:17" ht="12.75" customHeight="1" thickBot="1" x14ac:dyDescent="0.25">
      <c r="A295" s="6"/>
      <c r="B295" s="11" t="s">
        <v>9</v>
      </c>
      <c r="C295" s="108" t="s">
        <v>10</v>
      </c>
      <c r="D295" s="107" t="s">
        <v>11</v>
      </c>
      <c r="E295" s="360" t="s">
        <v>158</v>
      </c>
      <c r="F295" s="367" t="s">
        <v>157</v>
      </c>
      <c r="G295" s="12" t="s">
        <v>12</v>
      </c>
      <c r="H295" s="9" t="s">
        <v>13</v>
      </c>
      <c r="I295" s="257" t="s">
        <v>14</v>
      </c>
      <c r="J295" s="107" t="s">
        <v>11</v>
      </c>
      <c r="K295" s="352" t="s">
        <v>15</v>
      </c>
      <c r="L295" s="352"/>
      <c r="M295" s="352"/>
      <c r="N295" s="352"/>
      <c r="O295" s="425"/>
      <c r="P295" s="426" t="s">
        <v>151</v>
      </c>
    </row>
    <row r="296" spans="1:17" x14ac:dyDescent="0.2">
      <c r="A296" s="11"/>
      <c r="B296" s="11" t="s">
        <v>17</v>
      </c>
      <c r="C296" s="108"/>
      <c r="D296" s="108"/>
      <c r="E296" s="361"/>
      <c r="F296" s="368"/>
      <c r="G296" s="12" t="s">
        <v>18</v>
      </c>
      <c r="H296" s="9"/>
      <c r="I296" s="257" t="s">
        <v>19</v>
      </c>
      <c r="J296" s="10"/>
      <c r="K296" s="346" t="s">
        <v>20</v>
      </c>
      <c r="L296" s="349" t="s">
        <v>159</v>
      </c>
      <c r="M296" s="349" t="s">
        <v>167</v>
      </c>
      <c r="N296" s="354" t="s">
        <v>156</v>
      </c>
      <c r="O296" s="337" t="s">
        <v>152</v>
      </c>
      <c r="P296" s="427"/>
      <c r="Q296" s="9"/>
    </row>
    <row r="297" spans="1:17" x14ac:dyDescent="0.2">
      <c r="A297" s="6"/>
      <c r="B297" s="11"/>
      <c r="C297" s="266"/>
      <c r="D297" s="108"/>
      <c r="E297" s="361"/>
      <c r="F297" s="368"/>
      <c r="G297" s="12" t="s">
        <v>22</v>
      </c>
      <c r="H297" s="8"/>
      <c r="I297" s="257" t="s">
        <v>23</v>
      </c>
      <c r="J297" s="10"/>
      <c r="K297" s="347"/>
      <c r="L297" s="350"/>
      <c r="M297" s="350"/>
      <c r="N297" s="355"/>
      <c r="O297" s="338"/>
      <c r="P297" s="427"/>
      <c r="Q297" s="9"/>
    </row>
    <row r="298" spans="1:17" x14ac:dyDescent="0.2">
      <c r="A298" s="6"/>
      <c r="B298" s="262"/>
      <c r="C298" s="266"/>
      <c r="D298" s="108"/>
      <c r="E298" s="361"/>
      <c r="F298" s="368"/>
      <c r="G298" s="12" t="s">
        <v>25</v>
      </c>
      <c r="H298" s="9"/>
      <c r="I298" s="257" t="s">
        <v>110</v>
      </c>
      <c r="J298" s="85"/>
      <c r="K298" s="347"/>
      <c r="L298" s="350"/>
      <c r="M298" s="350"/>
      <c r="N298" s="355"/>
      <c r="O298" s="338"/>
      <c r="P298" s="427"/>
    </row>
    <row r="299" spans="1:17" ht="13.5" thickBot="1" x14ac:dyDescent="0.25">
      <c r="A299" s="110"/>
      <c r="B299" s="263"/>
      <c r="C299" s="267"/>
      <c r="D299" s="113"/>
      <c r="E299" s="362"/>
      <c r="F299" s="369"/>
      <c r="G299" s="258"/>
      <c r="H299" s="180"/>
      <c r="I299" s="259"/>
      <c r="J299" s="112"/>
      <c r="K299" s="348"/>
      <c r="L299" s="351"/>
      <c r="M299" s="351"/>
      <c r="N299" s="376"/>
      <c r="O299" s="339"/>
      <c r="P299" s="428"/>
    </row>
    <row r="300" spans="1:17" ht="16.5" thickBot="1" x14ac:dyDescent="0.3">
      <c r="A300" s="398" t="s">
        <v>81</v>
      </c>
      <c r="B300" s="399"/>
      <c r="C300" s="283" t="s">
        <v>108</v>
      </c>
      <c r="D300" s="146"/>
      <c r="E300" s="145"/>
      <c r="F300" s="76"/>
      <c r="G300" s="76"/>
      <c r="H300" s="95" t="s">
        <v>108</v>
      </c>
      <c r="I300" s="146" t="s">
        <v>108</v>
      </c>
      <c r="J300" s="304">
        <f t="shared" ref="J300:P300" si="27">J85+J164+J246+J288</f>
        <v>5535</v>
      </c>
      <c r="K300" s="307">
        <f t="shared" si="27"/>
        <v>775</v>
      </c>
      <c r="L300" s="308">
        <f t="shared" si="27"/>
        <v>350</v>
      </c>
      <c r="M300" s="308">
        <f t="shared" si="27"/>
        <v>225</v>
      </c>
      <c r="N300" s="309">
        <f t="shared" si="27"/>
        <v>460</v>
      </c>
      <c r="O300" s="290">
        <f t="shared" si="27"/>
        <v>720</v>
      </c>
      <c r="P300" s="286">
        <f t="shared" si="27"/>
        <v>3005</v>
      </c>
      <c r="Q300" s="8">
        <f>SUM(K300:P300)</f>
        <v>5535</v>
      </c>
    </row>
    <row r="301" spans="1:17" ht="24.75" customHeight="1" thickBot="1" x14ac:dyDescent="0.25">
      <c r="A301" s="396" t="s">
        <v>82</v>
      </c>
      <c r="B301" s="397"/>
      <c r="C301" s="240" t="s">
        <v>108</v>
      </c>
      <c r="D301" s="286">
        <f>D86+D165+D247+D289</f>
        <v>215</v>
      </c>
      <c r="E301" s="282">
        <f>E86+E165+E247+E289</f>
        <v>102</v>
      </c>
      <c r="F301" s="36">
        <f>F86+F165+F247+F289</f>
        <v>112</v>
      </c>
      <c r="G301" s="162">
        <f>G86+G165+G247+G289</f>
        <v>177</v>
      </c>
      <c r="H301" s="161"/>
      <c r="I301" s="240"/>
      <c r="J301" s="85"/>
      <c r="K301" s="80"/>
      <c r="L301" s="76"/>
      <c r="M301" s="76"/>
      <c r="N301" s="77"/>
      <c r="O301" s="8"/>
      <c r="P301" s="113"/>
      <c r="Q301" s="8">
        <f>SUM(K300:O300)</f>
        <v>2530</v>
      </c>
    </row>
    <row r="302" spans="1:17" ht="15.75" x14ac:dyDescent="0.25">
      <c r="A302" s="423" t="s">
        <v>83</v>
      </c>
      <c r="B302" s="424"/>
      <c r="C302" s="284"/>
      <c r="D302" s="293"/>
      <c r="E302" s="165"/>
      <c r="F302" s="164"/>
      <c r="G302" s="165"/>
      <c r="H302" s="89"/>
      <c r="I302" s="139"/>
      <c r="J302" s="106"/>
      <c r="K302" s="67"/>
      <c r="L302" s="65"/>
      <c r="M302" s="65"/>
      <c r="N302" s="66"/>
      <c r="O302" s="243"/>
      <c r="P302" s="139"/>
      <c r="Q302" s="8">
        <f>SUM(K300:N300)</f>
        <v>1810</v>
      </c>
    </row>
    <row r="303" spans="1:17" x14ac:dyDescent="0.2">
      <c r="A303" s="37" t="s">
        <v>27</v>
      </c>
      <c r="B303" s="280" t="s">
        <v>28</v>
      </c>
      <c r="C303" s="285"/>
      <c r="D303" s="287"/>
      <c r="E303" s="166"/>
      <c r="F303" s="39"/>
      <c r="G303" s="166"/>
      <c r="H303" s="167"/>
      <c r="I303" s="241"/>
      <c r="J303" s="305"/>
      <c r="K303" s="37"/>
      <c r="L303" s="38"/>
      <c r="M303" s="38"/>
      <c r="N303" s="39"/>
      <c r="O303" s="291"/>
      <c r="P303" s="287"/>
    </row>
    <row r="304" spans="1:17" x14ac:dyDescent="0.2">
      <c r="A304" s="32"/>
      <c r="B304" s="281" t="s">
        <v>34</v>
      </c>
      <c r="C304" s="142" t="s">
        <v>108</v>
      </c>
      <c r="D304" s="288"/>
      <c r="E304" s="168"/>
      <c r="F304" s="40"/>
      <c r="G304" s="168"/>
      <c r="H304" s="90" t="s">
        <v>108</v>
      </c>
      <c r="I304" s="142" t="s">
        <v>108</v>
      </c>
      <c r="J304" s="296">
        <f t="shared" ref="J304:P304" si="28">J15+J58+J98+J135+J177+J215+J259</f>
        <v>450</v>
      </c>
      <c r="K304" s="35">
        <f t="shared" si="28"/>
        <v>70</v>
      </c>
      <c r="L304" s="33">
        <f t="shared" si="28"/>
        <v>120</v>
      </c>
      <c r="M304" s="33">
        <f t="shared" si="28"/>
        <v>20</v>
      </c>
      <c r="N304" s="40">
        <f t="shared" si="28"/>
        <v>0</v>
      </c>
      <c r="O304" s="93">
        <f t="shared" si="28"/>
        <v>90</v>
      </c>
      <c r="P304" s="288">
        <f t="shared" si="28"/>
        <v>150</v>
      </c>
    </row>
    <row r="305" spans="1:17" x14ac:dyDescent="0.2">
      <c r="A305" s="32"/>
      <c r="B305" s="281" t="s">
        <v>35</v>
      </c>
      <c r="C305" s="142" t="s">
        <v>108</v>
      </c>
      <c r="D305" s="288"/>
      <c r="E305" s="168"/>
      <c r="F305" s="40"/>
      <c r="G305" s="168">
        <f>G16+G59+G99+G136+G178+G216+G260</f>
        <v>4</v>
      </c>
      <c r="H305" s="90" t="s">
        <v>108</v>
      </c>
      <c r="I305" s="142" t="s">
        <v>108</v>
      </c>
      <c r="J305" s="296"/>
      <c r="K305" s="35"/>
      <c r="L305" s="33"/>
      <c r="M305" s="33"/>
      <c r="N305" s="40"/>
      <c r="O305" s="93"/>
      <c r="P305" s="288"/>
    </row>
    <row r="306" spans="1:17" x14ac:dyDescent="0.2">
      <c r="A306" s="32"/>
      <c r="B306" s="281" t="s">
        <v>36</v>
      </c>
      <c r="C306" s="142" t="s">
        <v>108</v>
      </c>
      <c r="D306" s="288">
        <f>D17+D60+D100+D137+D179+D217+D261</f>
        <v>14</v>
      </c>
      <c r="E306" s="168"/>
      <c r="F306" s="40"/>
      <c r="G306" s="168"/>
      <c r="H306" s="90" t="s">
        <v>108</v>
      </c>
      <c r="I306" s="142" t="s">
        <v>108</v>
      </c>
      <c r="J306" s="296"/>
      <c r="K306" s="35"/>
      <c r="L306" s="33"/>
      <c r="M306" s="33"/>
      <c r="N306" s="40"/>
      <c r="O306" s="93"/>
      <c r="P306" s="288"/>
    </row>
    <row r="307" spans="1:17" x14ac:dyDescent="0.2">
      <c r="A307" s="32"/>
      <c r="B307" s="281" t="s">
        <v>37</v>
      </c>
      <c r="C307" s="142" t="s">
        <v>108</v>
      </c>
      <c r="D307" s="288">
        <f>D18+D61+D101+D138+D180+D218+D262</f>
        <v>18</v>
      </c>
      <c r="E307" s="168">
        <f>E18+E61+E101+E138+E180+E218+E262</f>
        <v>12</v>
      </c>
      <c r="F307" s="40">
        <f>F18+F61+F101+F138+F180+F218+F262</f>
        <v>6.0000000000000009</v>
      </c>
      <c r="G307" s="168"/>
      <c r="H307" s="90" t="s">
        <v>108</v>
      </c>
      <c r="I307" s="142" t="s">
        <v>108</v>
      </c>
      <c r="J307" s="296"/>
      <c r="K307" s="35"/>
      <c r="L307" s="33"/>
      <c r="M307" s="33"/>
      <c r="N307" s="40"/>
      <c r="O307" s="93"/>
      <c r="P307" s="288"/>
    </row>
    <row r="308" spans="1:17" s="41" customFormat="1" x14ac:dyDescent="0.2">
      <c r="A308" s="37" t="s">
        <v>38</v>
      </c>
      <c r="B308" s="280" t="s">
        <v>39</v>
      </c>
      <c r="C308" s="241"/>
      <c r="D308" s="287"/>
      <c r="E308" s="166"/>
      <c r="F308" s="39"/>
      <c r="G308" s="166"/>
      <c r="H308" s="167"/>
      <c r="I308" s="241"/>
      <c r="J308" s="305"/>
      <c r="K308" s="37"/>
      <c r="L308" s="38"/>
      <c r="M308" s="38"/>
      <c r="N308" s="39"/>
      <c r="O308" s="291"/>
      <c r="P308" s="287"/>
      <c r="Q308" s="169"/>
    </row>
    <row r="309" spans="1:17" x14ac:dyDescent="0.2">
      <c r="A309" s="32"/>
      <c r="B309" s="281" t="s">
        <v>34</v>
      </c>
      <c r="C309" s="142" t="s">
        <v>108</v>
      </c>
      <c r="D309" s="288"/>
      <c r="E309" s="168"/>
      <c r="F309" s="40"/>
      <c r="G309" s="168"/>
      <c r="H309" s="90" t="s">
        <v>108</v>
      </c>
      <c r="I309" s="142" t="s">
        <v>108</v>
      </c>
      <c r="J309" s="296">
        <f t="shared" ref="J309:P309" si="29">J26+J66+J104+J141+J183+J221+J265</f>
        <v>1125</v>
      </c>
      <c r="K309" s="35">
        <f t="shared" si="29"/>
        <v>225</v>
      </c>
      <c r="L309" s="33">
        <f t="shared" si="29"/>
        <v>115</v>
      </c>
      <c r="M309" s="33">
        <f t="shared" si="29"/>
        <v>80</v>
      </c>
      <c r="N309" s="40">
        <f t="shared" si="29"/>
        <v>25</v>
      </c>
      <c r="O309" s="93">
        <f t="shared" si="29"/>
        <v>165</v>
      </c>
      <c r="P309" s="288">
        <f t="shared" si="29"/>
        <v>515</v>
      </c>
    </row>
    <row r="310" spans="1:17" x14ac:dyDescent="0.2">
      <c r="A310" s="32"/>
      <c r="B310" s="281" t="s">
        <v>35</v>
      </c>
      <c r="C310" s="142" t="s">
        <v>108</v>
      </c>
      <c r="D310" s="288"/>
      <c r="E310" s="168"/>
      <c r="F310" s="40"/>
      <c r="G310" s="168">
        <f>G27+G67+G105+G142+G184+G222+G266</f>
        <v>25</v>
      </c>
      <c r="H310" s="90" t="s">
        <v>108</v>
      </c>
      <c r="I310" s="142" t="s">
        <v>108</v>
      </c>
      <c r="J310" s="296"/>
      <c r="K310" s="35"/>
      <c r="L310" s="33"/>
      <c r="M310" s="33"/>
      <c r="N310" s="40"/>
      <c r="O310" s="93"/>
      <c r="P310" s="288"/>
    </row>
    <row r="311" spans="1:17" x14ac:dyDescent="0.2">
      <c r="A311" s="32"/>
      <c r="B311" s="281" t="s">
        <v>36</v>
      </c>
      <c r="C311" s="142" t="s">
        <v>108</v>
      </c>
      <c r="D311" s="288">
        <f>D28+D68+D106+D143+D185+D223+D267</f>
        <v>0</v>
      </c>
      <c r="E311" s="168"/>
      <c r="F311" s="40"/>
      <c r="G311" s="168"/>
      <c r="H311" s="90" t="s">
        <v>108</v>
      </c>
      <c r="I311" s="142" t="s">
        <v>108</v>
      </c>
      <c r="J311" s="296"/>
      <c r="K311" s="35"/>
      <c r="L311" s="33"/>
      <c r="M311" s="33"/>
      <c r="N311" s="40"/>
      <c r="O311" s="93"/>
      <c r="P311" s="288"/>
    </row>
    <row r="312" spans="1:17" x14ac:dyDescent="0.2">
      <c r="A312" s="32"/>
      <c r="B312" s="281" t="s">
        <v>37</v>
      </c>
      <c r="C312" s="142" t="s">
        <v>108</v>
      </c>
      <c r="D312" s="288">
        <f>D29+D69+D107+D144+D186+D224+D268</f>
        <v>45</v>
      </c>
      <c r="E312" s="168">
        <f>E29+E69+E107+E144+E186+E224+E268</f>
        <v>24.2</v>
      </c>
      <c r="F312" s="40">
        <f>F29+F69+F107+F144+F186+F224+F268</f>
        <v>21.8</v>
      </c>
      <c r="G312" s="168"/>
      <c r="H312" s="90" t="s">
        <v>108</v>
      </c>
      <c r="I312" s="142" t="s">
        <v>108</v>
      </c>
      <c r="J312" s="296"/>
      <c r="K312" s="35"/>
      <c r="L312" s="33"/>
      <c r="M312" s="33"/>
      <c r="N312" s="40"/>
      <c r="O312" s="93"/>
      <c r="P312" s="288"/>
    </row>
    <row r="313" spans="1:17" s="41" customFormat="1" x14ac:dyDescent="0.2">
      <c r="A313" s="37" t="s">
        <v>41</v>
      </c>
      <c r="B313" s="280" t="s">
        <v>42</v>
      </c>
      <c r="C313" s="241"/>
      <c r="D313" s="287"/>
      <c r="E313" s="166"/>
      <c r="F313" s="39"/>
      <c r="G313" s="166"/>
      <c r="H313" s="167"/>
      <c r="I313" s="241"/>
      <c r="J313" s="305"/>
      <c r="K313" s="37"/>
      <c r="L313" s="38"/>
      <c r="M313" s="38"/>
      <c r="N313" s="39"/>
      <c r="O313" s="291"/>
      <c r="P313" s="287"/>
      <c r="Q313" s="169"/>
    </row>
    <row r="314" spans="1:17" x14ac:dyDescent="0.2">
      <c r="A314" s="32"/>
      <c r="B314" s="281" t="s">
        <v>34</v>
      </c>
      <c r="C314" s="142" t="s">
        <v>108</v>
      </c>
      <c r="D314" s="288"/>
      <c r="E314" s="168"/>
      <c r="F314" s="40"/>
      <c r="G314" s="168"/>
      <c r="H314" s="90" t="s">
        <v>108</v>
      </c>
      <c r="I314" s="142" t="s">
        <v>108</v>
      </c>
      <c r="J314" s="296">
        <f t="shared" ref="J314:P314" si="30">J32+J73+J114+J152+J194+J234+J276</f>
        <v>2950</v>
      </c>
      <c r="K314" s="35">
        <f t="shared" si="30"/>
        <v>450</v>
      </c>
      <c r="L314" s="33">
        <f t="shared" si="30"/>
        <v>115</v>
      </c>
      <c r="M314" s="33">
        <f t="shared" si="30"/>
        <v>125</v>
      </c>
      <c r="N314" s="40">
        <f t="shared" si="30"/>
        <v>435</v>
      </c>
      <c r="O314" s="93">
        <f t="shared" si="30"/>
        <v>445</v>
      </c>
      <c r="P314" s="288">
        <f t="shared" si="30"/>
        <v>1380</v>
      </c>
    </row>
    <row r="315" spans="1:17" x14ac:dyDescent="0.2">
      <c r="A315" s="32"/>
      <c r="B315" s="281" t="s">
        <v>35</v>
      </c>
      <c r="C315" s="142" t="s">
        <v>108</v>
      </c>
      <c r="D315" s="288"/>
      <c r="E315" s="168"/>
      <c r="F315" s="40"/>
      <c r="G315" s="168">
        <f>G33+G74+G115+G153+G195+G235+G277</f>
        <v>132</v>
      </c>
      <c r="H315" s="90" t="s">
        <v>108</v>
      </c>
      <c r="I315" s="142" t="s">
        <v>108</v>
      </c>
      <c r="J315" s="296"/>
      <c r="K315" s="35"/>
      <c r="L315" s="33"/>
      <c r="M315" s="33"/>
      <c r="N315" s="40"/>
      <c r="O315" s="93"/>
      <c r="P315" s="288"/>
    </row>
    <row r="316" spans="1:17" x14ac:dyDescent="0.2">
      <c r="A316" s="32"/>
      <c r="B316" s="281" t="s">
        <v>36</v>
      </c>
      <c r="C316" s="142" t="s">
        <v>108</v>
      </c>
      <c r="D316" s="288">
        <f>D17+D28+D34+D60+D68+D75+D100+D106+D116+D137+D143+D154+D179+D185+D196+D217+D223+D236+D261+D267+D278</f>
        <v>56</v>
      </c>
      <c r="E316" s="168"/>
      <c r="F316" s="40"/>
      <c r="G316" s="168"/>
      <c r="H316" s="90" t="s">
        <v>108</v>
      </c>
      <c r="I316" s="142" t="s">
        <v>108</v>
      </c>
      <c r="J316" s="296"/>
      <c r="K316" s="35"/>
      <c r="L316" s="33"/>
      <c r="M316" s="33"/>
      <c r="N316" s="40"/>
      <c r="O316" s="93"/>
      <c r="P316" s="288"/>
    </row>
    <row r="317" spans="1:17" x14ac:dyDescent="0.2">
      <c r="A317" s="32"/>
      <c r="B317" s="281" t="s">
        <v>37</v>
      </c>
      <c r="C317" s="142" t="s">
        <v>108</v>
      </c>
      <c r="D317" s="288">
        <f>D35+D76+D117+D155+D197+D237+D279</f>
        <v>118</v>
      </c>
      <c r="E317" s="168">
        <f>E35+E76+E117+E155+E197+E237+E279</f>
        <v>63.8</v>
      </c>
      <c r="F317" s="40">
        <f>F35+F76+F117+F155+F197+F237+F279</f>
        <v>68.2</v>
      </c>
      <c r="G317" s="168"/>
      <c r="H317" s="90" t="s">
        <v>108</v>
      </c>
      <c r="I317" s="142" t="s">
        <v>108</v>
      </c>
      <c r="J317" s="296"/>
      <c r="K317" s="35"/>
      <c r="L317" s="33"/>
      <c r="M317" s="33"/>
      <c r="N317" s="40"/>
      <c r="O317" s="93"/>
      <c r="P317" s="288"/>
    </row>
    <row r="318" spans="1:17" s="41" customFormat="1" x14ac:dyDescent="0.2">
      <c r="A318" s="37" t="s">
        <v>43</v>
      </c>
      <c r="B318" s="280" t="s">
        <v>84</v>
      </c>
      <c r="C318" s="241"/>
      <c r="D318" s="287"/>
      <c r="E318" s="166"/>
      <c r="F318" s="39"/>
      <c r="G318" s="166"/>
      <c r="H318" s="167"/>
      <c r="I318" s="241"/>
      <c r="J318" s="305"/>
      <c r="K318" s="37"/>
      <c r="L318" s="38"/>
      <c r="M318" s="38"/>
      <c r="N318" s="39"/>
      <c r="O318" s="291"/>
      <c r="P318" s="287"/>
      <c r="Q318" s="169"/>
    </row>
    <row r="319" spans="1:17" x14ac:dyDescent="0.2">
      <c r="A319" s="32">
        <v>1</v>
      </c>
      <c r="B319" s="214" t="s">
        <v>127</v>
      </c>
      <c r="C319" s="142" t="s">
        <v>108</v>
      </c>
      <c r="D319" s="288">
        <v>1</v>
      </c>
      <c r="E319" s="168">
        <v>1</v>
      </c>
      <c r="F319" s="40"/>
      <c r="G319" s="168"/>
      <c r="H319" s="90" t="s">
        <v>108</v>
      </c>
      <c r="I319" s="142" t="s">
        <v>108</v>
      </c>
      <c r="J319" s="296">
        <v>25</v>
      </c>
      <c r="K319" s="35">
        <f>K37+K78+K119+K157+K199+K239+K281</f>
        <v>15</v>
      </c>
      <c r="L319" s="33"/>
      <c r="M319" s="33"/>
      <c r="N319" s="40"/>
      <c r="O319" s="93">
        <f>O37+O78+O119+O157+O199+O239+O281</f>
        <v>10</v>
      </c>
      <c r="P319" s="288">
        <f>P37+P78+P119+P157+P199+P239+P281</f>
        <v>0</v>
      </c>
    </row>
    <row r="320" spans="1:17" x14ac:dyDescent="0.2">
      <c r="A320" s="32">
        <v>2</v>
      </c>
      <c r="B320" s="208" t="s">
        <v>85</v>
      </c>
      <c r="C320" s="142" t="s">
        <v>108</v>
      </c>
      <c r="D320" s="288">
        <v>1</v>
      </c>
      <c r="E320" s="168">
        <v>1</v>
      </c>
      <c r="F320" s="40"/>
      <c r="G320" s="168"/>
      <c r="H320" s="90" t="s">
        <v>108</v>
      </c>
      <c r="I320" s="142" t="s">
        <v>108</v>
      </c>
      <c r="J320" s="296">
        <v>25</v>
      </c>
      <c r="K320" s="35">
        <f>K38+K79+K120+K158+K200+K240+K282</f>
        <v>15</v>
      </c>
      <c r="L320" s="33"/>
      <c r="M320" s="33"/>
      <c r="N320" s="40"/>
      <c r="O320" s="93">
        <f>O38+O79+O120+O158+O200+O240+O282</f>
        <v>10</v>
      </c>
      <c r="P320" s="288">
        <f>P38+P79+P120+P158+P200+P240+P282</f>
        <v>0</v>
      </c>
    </row>
    <row r="321" spans="1:17" ht="13.5" thickBot="1" x14ac:dyDescent="0.25">
      <c r="A321" s="43" t="s">
        <v>45</v>
      </c>
      <c r="B321" s="209" t="s">
        <v>49</v>
      </c>
      <c r="C321" s="147"/>
      <c r="D321" s="289">
        <f>SUM(E321:F321)</f>
        <v>16</v>
      </c>
      <c r="E321" s="170"/>
      <c r="F321" s="44">
        <f>F241+F159</f>
        <v>16</v>
      </c>
      <c r="G321" s="170">
        <v>16</v>
      </c>
      <c r="H321" s="91"/>
      <c r="I321" s="147"/>
      <c r="J321" s="306">
        <v>960</v>
      </c>
      <c r="K321" s="92"/>
      <c r="L321" s="29"/>
      <c r="M321" s="29"/>
      <c r="N321" s="44"/>
      <c r="O321" s="292"/>
      <c r="P321" s="289">
        <f>P159+P241</f>
        <v>960</v>
      </c>
    </row>
    <row r="322" spans="1:17" x14ac:dyDescent="0.2">
      <c r="A322" s="8"/>
      <c r="B322" s="63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</row>
    <row r="323" spans="1:17" ht="13.5" thickBot="1" x14ac:dyDescent="0.25">
      <c r="A323" s="23"/>
      <c r="B323" s="22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</row>
    <row r="324" spans="1:17" ht="13.5" thickBot="1" x14ac:dyDescent="0.25">
      <c r="A324" s="45" t="s">
        <v>27</v>
      </c>
      <c r="B324" s="46" t="s">
        <v>86</v>
      </c>
      <c r="C324" s="149"/>
      <c r="D324" s="422" t="s">
        <v>87</v>
      </c>
      <c r="E324" s="411"/>
      <c r="F324" s="410" t="s">
        <v>88</v>
      </c>
      <c r="G324" s="411"/>
      <c r="H324" s="23"/>
      <c r="I324" s="47" t="s">
        <v>38</v>
      </c>
      <c r="J324" s="48" t="s">
        <v>89</v>
      </c>
      <c r="K324" s="49"/>
      <c r="L324" s="49"/>
      <c r="M324" s="49"/>
      <c r="N324" s="49"/>
      <c r="O324" s="49"/>
      <c r="P324" s="116"/>
      <c r="Q324" s="23"/>
    </row>
    <row r="325" spans="1:17" x14ac:dyDescent="0.2">
      <c r="A325" s="45"/>
      <c r="B325" s="310" t="s">
        <v>90</v>
      </c>
      <c r="C325" s="149"/>
      <c r="D325" s="47" t="s">
        <v>4</v>
      </c>
      <c r="E325" s="116" t="s">
        <v>91</v>
      </c>
      <c r="F325" s="311" t="s">
        <v>4</v>
      </c>
      <c r="G325" s="312" t="s">
        <v>91</v>
      </c>
      <c r="H325" s="8"/>
      <c r="I325" s="85"/>
      <c r="J325" s="52" t="s">
        <v>92</v>
      </c>
      <c r="K325" s="9"/>
      <c r="L325" s="9"/>
      <c r="M325" s="9"/>
      <c r="N325" s="9"/>
      <c r="O325" s="9"/>
      <c r="P325" s="53" t="s">
        <v>91</v>
      </c>
    </row>
    <row r="326" spans="1:17" ht="13.5" thickBot="1" x14ac:dyDescent="0.25">
      <c r="A326" s="113"/>
      <c r="B326" s="54" t="s">
        <v>93</v>
      </c>
      <c r="C326" s="104"/>
      <c r="D326" s="55">
        <v>215</v>
      </c>
      <c r="E326" s="136">
        <v>100</v>
      </c>
      <c r="F326" s="104">
        <v>5535</v>
      </c>
      <c r="G326" s="136">
        <v>100</v>
      </c>
      <c r="H326" s="8"/>
      <c r="I326" s="85"/>
      <c r="J326" s="56" t="s">
        <v>94</v>
      </c>
      <c r="K326" s="57"/>
      <c r="L326" s="57"/>
      <c r="M326" s="57"/>
      <c r="N326" s="57"/>
      <c r="O326" s="57"/>
      <c r="P326" s="140"/>
    </row>
    <row r="327" spans="1:17" ht="14.25" customHeight="1" thickBot="1" x14ac:dyDescent="0.25">
      <c r="A327" s="146"/>
      <c r="B327" s="58" t="s">
        <v>95</v>
      </c>
      <c r="C327" s="95"/>
      <c r="D327" s="80">
        <v>215</v>
      </c>
      <c r="E327" s="178">
        <f>D327/$D$327</f>
        <v>1</v>
      </c>
      <c r="F327" s="145">
        <f>J304+J309+J314+J319+J320+J321</f>
        <v>5535</v>
      </c>
      <c r="G327" s="171">
        <f>F327/$F$327</f>
        <v>1</v>
      </c>
      <c r="H327" s="8"/>
      <c r="I327" s="406" t="s">
        <v>96</v>
      </c>
      <c r="J327" s="407"/>
      <c r="K327" s="407"/>
      <c r="L327" s="407"/>
      <c r="M327" s="93"/>
      <c r="N327" s="93"/>
      <c r="O327" s="93"/>
      <c r="P327" s="68"/>
    </row>
    <row r="328" spans="1:17" ht="14.25" x14ac:dyDescent="0.2">
      <c r="A328" s="153">
        <v>1</v>
      </c>
      <c r="B328" s="59" t="s">
        <v>97</v>
      </c>
      <c r="C328" s="88"/>
      <c r="D328" s="30">
        <f>E307+E312+E317+E319+E320</f>
        <v>102</v>
      </c>
      <c r="E328" s="172">
        <f>D328/$D$327</f>
        <v>0.47441860465116281</v>
      </c>
      <c r="F328" s="121">
        <f>J300-P300</f>
        <v>2530</v>
      </c>
      <c r="G328" s="172">
        <f>F328/$F$327</f>
        <v>0.45709123757904246</v>
      </c>
      <c r="H328" s="8"/>
      <c r="I328" s="75">
        <v>1</v>
      </c>
      <c r="J328" s="87" t="s">
        <v>150</v>
      </c>
      <c r="K328" s="8"/>
      <c r="L328" s="8"/>
      <c r="M328" s="8"/>
      <c r="N328" s="8"/>
      <c r="O328" s="8"/>
      <c r="P328" s="140">
        <v>100</v>
      </c>
    </row>
    <row r="329" spans="1:17" ht="14.25" x14ac:dyDescent="0.2">
      <c r="A329" s="142"/>
      <c r="B329" s="60" t="s">
        <v>98</v>
      </c>
      <c r="C329" s="90"/>
      <c r="D329" s="61"/>
      <c r="E329" s="173"/>
      <c r="F329" s="124"/>
      <c r="G329" s="174"/>
      <c r="H329" s="8"/>
      <c r="I329" s="97">
        <v>2</v>
      </c>
      <c r="J329" s="87" t="s">
        <v>99</v>
      </c>
      <c r="K329" s="8"/>
      <c r="L329" s="8"/>
      <c r="M329" s="8"/>
      <c r="N329" s="8"/>
      <c r="O329" s="8"/>
      <c r="P329" s="140"/>
    </row>
    <row r="330" spans="1:17" ht="14.25" x14ac:dyDescent="0.2">
      <c r="A330" s="62">
        <v>2</v>
      </c>
      <c r="B330" s="60" t="s">
        <v>100</v>
      </c>
      <c r="C330" s="90"/>
      <c r="D330" s="32">
        <f>D312</f>
        <v>45</v>
      </c>
      <c r="E330" s="175">
        <f>D330/$D$327</f>
        <v>0.20930232558139536</v>
      </c>
      <c r="F330" s="176">
        <f>F19+F20+F20+F22+F23+F56+F63+F64+F70+F71+F108+F109+F110+F111+F145+F146+F147+F148+F149+F150+F187+F188+F189+F190+F191+F192+F225+F226+F227+F229+F230+F231+F232+F269+F270+F271+F272+F273+F274</f>
        <v>55.399999999999991</v>
      </c>
      <c r="G330" s="175">
        <f>F330/$F$327</f>
        <v>1.0009033423667569E-2</v>
      </c>
      <c r="H330" s="8"/>
      <c r="I330" s="97"/>
      <c r="J330" s="87"/>
      <c r="K330" s="8"/>
      <c r="L330" s="8"/>
      <c r="M330" s="8"/>
      <c r="N330" s="8"/>
      <c r="O330" s="8"/>
      <c r="P330" s="140"/>
    </row>
    <row r="331" spans="1:17" ht="14.25" x14ac:dyDescent="0.2">
      <c r="A331" s="142">
        <v>3</v>
      </c>
      <c r="B331" s="60" t="s">
        <v>101</v>
      </c>
      <c r="C331" s="90"/>
      <c r="D331" s="176">
        <f>G12+G13+G14+G20+G21+G22+G23+G24+G25+G55+G56+G57+G63+G64+G65+G71+G72+G97+G103+G109+G110+G111+G112+G113+G134+G146+G147+G148+G149+G150+G151+G182+G188+G189+G190+G191+G192+G193+G226+G227+G228+G229+G230+G231+G232+G233+G241+G270+G271+G272+G273+G274+G275+G159</f>
        <v>177</v>
      </c>
      <c r="E331" s="175">
        <f>D331/$D$327</f>
        <v>0.82325581395348835</v>
      </c>
      <c r="F331" s="295">
        <v>2685</v>
      </c>
      <c r="G331" s="313"/>
      <c r="H331" s="8"/>
      <c r="I331" s="97"/>
      <c r="J331" s="404"/>
      <c r="K331" s="405"/>
      <c r="L331" s="405"/>
      <c r="M331" s="8"/>
      <c r="N331" s="8"/>
      <c r="O331" s="8"/>
      <c r="P331" s="140"/>
    </row>
    <row r="332" spans="1:17" ht="14.25" x14ac:dyDescent="0.2">
      <c r="A332" s="142"/>
      <c r="B332" s="60" t="s">
        <v>102</v>
      </c>
      <c r="C332" s="90"/>
      <c r="D332" s="32"/>
      <c r="E332" s="175"/>
      <c r="F332" s="124"/>
      <c r="G332" s="175">
        <f>F331/$F$327</f>
        <v>0.48509485094850946</v>
      </c>
      <c r="H332" s="8"/>
      <c r="I332" s="97"/>
      <c r="J332" s="404"/>
      <c r="K332" s="405"/>
      <c r="L332" s="405"/>
      <c r="M332" s="8"/>
      <c r="N332" s="8"/>
      <c r="O332" s="8"/>
      <c r="P332" s="140"/>
    </row>
    <row r="333" spans="1:17" ht="14.25" x14ac:dyDescent="0.2">
      <c r="A333" s="142">
        <v>4</v>
      </c>
      <c r="B333" s="60" t="s">
        <v>103</v>
      </c>
      <c r="C333" s="90"/>
      <c r="D333" s="32">
        <f>D14+D55+D57+D97+D134+D12+D13+D56+D199+D282</f>
        <v>19</v>
      </c>
      <c r="E333" s="175">
        <f>D333/$D$327</f>
        <v>8.8372093023255813E-2</v>
      </c>
      <c r="F333" s="124">
        <f>J14+J55+J57+J97+J134+J12+J13+J56+J199+J282</f>
        <v>475</v>
      </c>
      <c r="G333" s="175">
        <f>F333/$F$327</f>
        <v>8.5817524841915085E-2</v>
      </c>
      <c r="H333" s="8"/>
      <c r="I333" s="97"/>
      <c r="J333" s="404"/>
      <c r="K333" s="405"/>
      <c r="L333" s="405"/>
      <c r="M333" s="8"/>
      <c r="N333" s="8"/>
      <c r="O333" s="8"/>
      <c r="P333" s="140"/>
    </row>
    <row r="334" spans="1:17" ht="14.25" x14ac:dyDescent="0.2">
      <c r="A334" s="142"/>
      <c r="B334" s="60" t="s">
        <v>104</v>
      </c>
      <c r="C334" s="90"/>
      <c r="D334" s="32"/>
      <c r="E334" s="175"/>
      <c r="F334" s="124"/>
      <c r="G334" s="174"/>
      <c r="H334" s="8"/>
      <c r="I334" s="97"/>
      <c r="J334" s="404"/>
      <c r="K334" s="405"/>
      <c r="L334" s="405"/>
      <c r="M334" s="8"/>
      <c r="N334" s="8"/>
      <c r="O334" s="8"/>
      <c r="P334" s="140"/>
    </row>
    <row r="335" spans="1:17" ht="14.25" x14ac:dyDescent="0.2">
      <c r="A335" s="142">
        <v>5</v>
      </c>
      <c r="B335" s="60" t="s">
        <v>105</v>
      </c>
      <c r="C335" s="90"/>
      <c r="D335" s="32">
        <f>D14+D12+D13+D55+D56+D97+D134+D189+D229+D230+D231+D232+D233+D270+D271+D272+D273+D274+D159+D241+D275</f>
        <v>88</v>
      </c>
      <c r="E335" s="175">
        <f>D335/$D$327</f>
        <v>0.40930232558139534</v>
      </c>
      <c r="F335" s="124">
        <f>J14+J12+J13+J55+J56+J97+J134+J189+J229+J230+J231+J232+J233+J270+J271+J272+J273+J274+P321+J275</f>
        <v>2360</v>
      </c>
      <c r="G335" s="175">
        <f>F335/$F$327</f>
        <v>0.42637759710930445</v>
      </c>
      <c r="H335" s="8"/>
      <c r="I335" s="97"/>
      <c r="J335" s="404"/>
      <c r="K335" s="405"/>
      <c r="L335" s="405"/>
      <c r="M335" s="8"/>
      <c r="N335" s="8"/>
      <c r="O335" s="8"/>
      <c r="P335" s="140"/>
    </row>
    <row r="336" spans="1:17" ht="14.25" x14ac:dyDescent="0.2">
      <c r="A336" s="142">
        <v>6</v>
      </c>
      <c r="B336" s="60" t="s">
        <v>106</v>
      </c>
      <c r="C336" s="90"/>
      <c r="D336" s="32">
        <v>32</v>
      </c>
      <c r="E336" s="175">
        <f>D336/$D$327</f>
        <v>0.14883720930232558</v>
      </c>
      <c r="F336" s="124">
        <v>960</v>
      </c>
      <c r="G336" s="175">
        <f>F336/$F$327</f>
        <v>0.17344173441734417</v>
      </c>
      <c r="H336" s="8"/>
      <c r="I336" s="67"/>
      <c r="J336" s="408"/>
      <c r="K336" s="409"/>
      <c r="L336" s="409"/>
      <c r="M336" s="177"/>
      <c r="N336" s="177"/>
      <c r="O336" s="177"/>
      <c r="P336" s="66"/>
    </row>
    <row r="337" spans="1:18" ht="15" thickBot="1" x14ac:dyDescent="0.25">
      <c r="A337" s="147"/>
      <c r="B337" s="317"/>
      <c r="C337" s="94"/>
      <c r="D337" s="75"/>
      <c r="E337" s="318"/>
      <c r="F337" s="126"/>
      <c r="G337" s="318"/>
      <c r="H337" s="8"/>
      <c r="I337" s="402" t="s">
        <v>107</v>
      </c>
      <c r="J337" s="403"/>
      <c r="K337" s="403"/>
      <c r="L337" s="403"/>
      <c r="M337" s="8"/>
      <c r="N337" s="8"/>
      <c r="O337" s="8"/>
      <c r="P337" s="140">
        <v>100</v>
      </c>
    </row>
    <row r="338" spans="1:18" ht="13.5" thickBot="1" x14ac:dyDescent="0.25">
      <c r="A338" s="8"/>
      <c r="B338" s="316" t="s">
        <v>120</v>
      </c>
      <c r="C338" s="377" t="s">
        <v>162</v>
      </c>
      <c r="D338" s="377"/>
      <c r="E338" s="377"/>
      <c r="F338" s="377"/>
      <c r="G338" s="377"/>
      <c r="H338" s="377"/>
      <c r="I338" s="377"/>
      <c r="J338" s="377"/>
      <c r="K338" s="377"/>
      <c r="L338" s="377"/>
      <c r="M338" s="377"/>
      <c r="N338" s="377"/>
      <c r="O338" s="377"/>
      <c r="P338" s="377"/>
      <c r="Q338" s="378"/>
    </row>
    <row r="339" spans="1:18" ht="13.5" thickBot="1" x14ac:dyDescent="0.25">
      <c r="A339" s="8"/>
      <c r="B339" s="316" t="s">
        <v>109</v>
      </c>
      <c r="C339" s="379" t="s">
        <v>155</v>
      </c>
      <c r="D339" s="379"/>
      <c r="E339" s="379"/>
      <c r="F339" s="379"/>
      <c r="G339" s="379"/>
      <c r="H339" s="379"/>
      <c r="I339" s="379"/>
      <c r="J339" s="379"/>
      <c r="K339" s="379"/>
      <c r="L339" s="379"/>
      <c r="M339" s="379"/>
      <c r="N339" s="379"/>
      <c r="O339" s="379"/>
      <c r="P339" s="379"/>
      <c r="Q339" s="380"/>
    </row>
    <row r="340" spans="1:18" x14ac:dyDescent="0.2">
      <c r="A340" s="23"/>
      <c r="B340" s="381" t="s">
        <v>175</v>
      </c>
      <c r="C340" s="382"/>
      <c r="D340" s="382"/>
      <c r="E340" s="382"/>
      <c r="F340" s="382"/>
      <c r="G340" s="382"/>
      <c r="H340" s="382"/>
      <c r="I340" s="382"/>
      <c r="J340" s="382"/>
      <c r="K340" s="382"/>
      <c r="L340" s="382"/>
      <c r="M340" s="382"/>
      <c r="N340" s="382"/>
      <c r="O340" s="382"/>
      <c r="P340" s="382"/>
      <c r="Q340" s="383"/>
    </row>
    <row r="341" spans="1:18" x14ac:dyDescent="0.2">
      <c r="A341" s="22"/>
      <c r="B341" s="384"/>
      <c r="C341" s="385"/>
      <c r="D341" s="385"/>
      <c r="E341" s="385"/>
      <c r="F341" s="385"/>
      <c r="G341" s="385"/>
      <c r="H341" s="385"/>
      <c r="I341" s="385"/>
      <c r="J341" s="385"/>
      <c r="K341" s="385"/>
      <c r="L341" s="385"/>
      <c r="M341" s="385"/>
      <c r="N341" s="385"/>
      <c r="O341" s="385"/>
      <c r="P341" s="385"/>
      <c r="Q341" s="386"/>
    </row>
    <row r="342" spans="1:18" ht="32.25" customHeight="1" thickBot="1" x14ac:dyDescent="0.25">
      <c r="A342" s="22"/>
      <c r="B342" s="387"/>
      <c r="C342" s="388"/>
      <c r="D342" s="388"/>
      <c r="E342" s="388"/>
      <c r="F342" s="388"/>
      <c r="G342" s="388"/>
      <c r="H342" s="388"/>
      <c r="I342" s="388"/>
      <c r="J342" s="388"/>
      <c r="K342" s="388"/>
      <c r="L342" s="388"/>
      <c r="M342" s="388"/>
      <c r="N342" s="388"/>
      <c r="O342" s="388"/>
      <c r="P342" s="388"/>
      <c r="Q342" s="389"/>
    </row>
    <row r="344" spans="1:18" x14ac:dyDescent="0.2">
      <c r="B344" s="419" t="s">
        <v>170</v>
      </c>
      <c r="C344" s="420"/>
      <c r="D344" s="420"/>
      <c r="E344" s="420"/>
      <c r="F344" s="420"/>
      <c r="G344" s="420"/>
      <c r="H344" s="420"/>
      <c r="I344" s="420"/>
      <c r="J344" s="420"/>
      <c r="K344" s="420"/>
    </row>
    <row r="345" spans="1:18" x14ac:dyDescent="0.2">
      <c r="B345" s="420"/>
      <c r="C345" s="420"/>
      <c r="D345" s="420"/>
      <c r="E345" s="420"/>
      <c r="F345" s="420"/>
      <c r="G345" s="420"/>
      <c r="H345" s="420"/>
      <c r="I345" s="420"/>
      <c r="J345" s="420"/>
      <c r="K345" s="420"/>
    </row>
    <row r="346" spans="1:18" x14ac:dyDescent="0.2">
      <c r="B346" s="420"/>
      <c r="C346" s="420"/>
      <c r="D346" s="420"/>
      <c r="E346" s="420"/>
      <c r="F346" s="420"/>
      <c r="G346" s="420"/>
      <c r="H346" s="420"/>
      <c r="I346" s="420"/>
      <c r="J346" s="420"/>
      <c r="K346" s="420"/>
    </row>
    <row r="347" spans="1:18" x14ac:dyDescent="0.2">
      <c r="B347" s="420"/>
      <c r="C347" s="420"/>
      <c r="D347" s="420"/>
      <c r="E347" s="420"/>
      <c r="F347" s="420"/>
      <c r="G347" s="420"/>
      <c r="H347" s="420"/>
      <c r="I347" s="420"/>
      <c r="J347" s="420"/>
      <c r="K347" s="420"/>
    </row>
    <row r="348" spans="1:18" x14ac:dyDescent="0.2">
      <c r="A348" s="8"/>
      <c r="B348" s="63"/>
      <c r="C348" s="63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R348" s="63"/>
    </row>
    <row r="349" spans="1:18" x14ac:dyDescent="0.2">
      <c r="A349" s="8"/>
      <c r="B349" s="63"/>
      <c r="C349" s="63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R349" s="63"/>
    </row>
    <row r="350" spans="1:18" x14ac:dyDescent="0.2">
      <c r="A350" s="8"/>
      <c r="B350" s="448" t="s">
        <v>178</v>
      </c>
      <c r="C350" s="448"/>
      <c r="D350" s="448"/>
      <c r="E350" s="448"/>
      <c r="F350" s="448"/>
      <c r="G350" s="448"/>
      <c r="H350" s="448"/>
      <c r="I350" s="448"/>
      <c r="J350" s="448"/>
      <c r="K350" s="448"/>
      <c r="L350" s="448"/>
      <c r="M350" s="63"/>
      <c r="N350" s="8"/>
      <c r="O350" s="8"/>
      <c r="P350" s="8"/>
      <c r="R350" s="63"/>
    </row>
    <row r="351" spans="1:18" x14ac:dyDescent="0.2">
      <c r="A351" s="8"/>
      <c r="B351" s="63"/>
      <c r="C351" s="63"/>
      <c r="D351" s="63"/>
      <c r="E351" s="63"/>
      <c r="F351" s="63"/>
      <c r="G351" s="63"/>
      <c r="H351" s="63"/>
      <c r="I351" s="63"/>
      <c r="J351" s="63"/>
      <c r="K351" s="63"/>
      <c r="L351" s="63"/>
      <c r="M351" s="63"/>
      <c r="N351" s="8"/>
      <c r="O351" s="8"/>
      <c r="P351" s="8"/>
      <c r="R351" s="63"/>
    </row>
    <row r="352" spans="1:18" ht="12.75" customHeight="1" x14ac:dyDescent="0.2">
      <c r="A352" s="8"/>
      <c r="B352" s="446" t="s">
        <v>179</v>
      </c>
      <c r="C352" s="446"/>
      <c r="D352" s="446"/>
      <c r="E352" s="446"/>
      <c r="F352" s="446"/>
      <c r="G352" s="446"/>
      <c r="H352" s="446"/>
      <c r="I352" s="446"/>
      <c r="J352" s="446"/>
      <c r="K352" s="446"/>
      <c r="L352" s="446"/>
      <c r="M352" s="63"/>
      <c r="N352" s="329"/>
      <c r="O352" s="329"/>
      <c r="P352" s="8"/>
      <c r="R352" s="63"/>
    </row>
    <row r="353" spans="1:18" ht="12.75" customHeight="1" thickBot="1" x14ac:dyDescent="0.25">
      <c r="A353" s="8"/>
      <c r="B353" s="446"/>
      <c r="C353" s="446"/>
      <c r="D353" s="446"/>
      <c r="E353" s="446"/>
      <c r="F353" s="446"/>
      <c r="G353" s="446"/>
      <c r="H353" s="446"/>
      <c r="I353" s="446"/>
      <c r="J353" s="446"/>
      <c r="K353" s="446"/>
      <c r="L353" s="447"/>
      <c r="M353" s="63"/>
      <c r="N353" s="329"/>
      <c r="O353" s="329"/>
      <c r="P353" s="8"/>
      <c r="R353" s="63"/>
    </row>
    <row r="354" spans="1:18" ht="12.75" customHeight="1" thickBot="1" x14ac:dyDescent="0.25">
      <c r="A354" s="8"/>
      <c r="B354" s="63"/>
      <c r="C354" s="329"/>
      <c r="D354" s="329"/>
      <c r="E354" s="329"/>
      <c r="F354" s="329"/>
      <c r="G354" s="329"/>
      <c r="H354" s="329"/>
      <c r="I354" s="329"/>
      <c r="J354" s="329"/>
      <c r="K354" s="329"/>
      <c r="L354" s="364" t="s">
        <v>15</v>
      </c>
      <c r="M354" s="421"/>
      <c r="N354" s="421"/>
      <c r="O354" s="421"/>
      <c r="P354" s="433"/>
      <c r="Q354" s="434" t="s">
        <v>151</v>
      </c>
      <c r="R354" s="431" t="s">
        <v>172</v>
      </c>
    </row>
    <row r="355" spans="1:18" ht="12.75" customHeight="1" x14ac:dyDescent="0.2">
      <c r="A355" s="8"/>
      <c r="B355" s="330"/>
      <c r="C355" s="331" t="s">
        <v>174</v>
      </c>
      <c r="D355" s="330"/>
      <c r="E355" s="330"/>
      <c r="F355" s="330"/>
      <c r="G355" s="332"/>
      <c r="H355" s="332"/>
      <c r="I355" s="332"/>
      <c r="J355" s="332"/>
      <c r="K355" s="332"/>
      <c r="L355" s="435" t="s">
        <v>20</v>
      </c>
      <c r="M355" s="438" t="s">
        <v>159</v>
      </c>
      <c r="N355" s="438" t="s">
        <v>167</v>
      </c>
      <c r="O355" s="441" t="s">
        <v>156</v>
      </c>
      <c r="P355" s="444" t="s">
        <v>152</v>
      </c>
      <c r="Q355" s="427"/>
      <c r="R355" s="432"/>
    </row>
    <row r="356" spans="1:18" ht="12.75" customHeight="1" x14ac:dyDescent="0.2">
      <c r="A356" s="8"/>
      <c r="B356" s="449" t="s">
        <v>180</v>
      </c>
      <c r="C356" s="450"/>
      <c r="D356" s="450"/>
      <c r="E356" s="450"/>
      <c r="F356" s="450"/>
      <c r="G356" s="450"/>
      <c r="H356" s="450"/>
      <c r="I356" s="450"/>
      <c r="J356" s="450"/>
      <c r="K356" s="450"/>
      <c r="L356" s="436"/>
      <c r="M356" s="439"/>
      <c r="N356" s="439"/>
      <c r="O356" s="442"/>
      <c r="P356" s="445"/>
      <c r="Q356" s="427"/>
      <c r="R356" s="432"/>
    </row>
    <row r="357" spans="1:18" ht="12.75" customHeight="1" x14ac:dyDescent="0.2">
      <c r="A357" s="8"/>
      <c r="B357" s="451"/>
      <c r="C357" s="452"/>
      <c r="D357" s="452"/>
      <c r="E357" s="452"/>
      <c r="F357" s="452"/>
      <c r="G357" s="452"/>
      <c r="H357" s="452"/>
      <c r="I357" s="452"/>
      <c r="J357" s="452"/>
      <c r="K357" s="452"/>
      <c r="L357" s="436"/>
      <c r="M357" s="439"/>
      <c r="N357" s="439"/>
      <c r="O357" s="442"/>
      <c r="P357" s="445"/>
      <c r="Q357" s="427"/>
      <c r="R357" s="432"/>
    </row>
    <row r="358" spans="1:18" ht="12.75" customHeight="1" thickBot="1" x14ac:dyDescent="0.25">
      <c r="A358" s="8"/>
      <c r="B358" s="451"/>
      <c r="C358" s="452"/>
      <c r="D358" s="452"/>
      <c r="E358" s="452"/>
      <c r="F358" s="452"/>
      <c r="G358" s="452"/>
      <c r="H358" s="452"/>
      <c r="I358" s="452"/>
      <c r="J358" s="452"/>
      <c r="K358" s="452"/>
      <c r="L358" s="437"/>
      <c r="M358" s="440"/>
      <c r="N358" s="440"/>
      <c r="O358" s="443"/>
      <c r="P358" s="445"/>
      <c r="Q358" s="427"/>
      <c r="R358" s="432"/>
    </row>
    <row r="359" spans="1:18" ht="12.75" customHeight="1" thickBot="1" x14ac:dyDescent="0.25">
      <c r="A359" s="8"/>
      <c r="B359" s="451"/>
      <c r="C359" s="452"/>
      <c r="D359" s="452"/>
      <c r="E359" s="452"/>
      <c r="F359" s="452"/>
      <c r="G359" s="452"/>
      <c r="H359" s="452"/>
      <c r="I359" s="452"/>
      <c r="J359" s="452"/>
      <c r="K359" s="452"/>
      <c r="L359" s="80">
        <v>10</v>
      </c>
      <c r="M359" s="76"/>
      <c r="N359" s="76"/>
      <c r="O359" s="76">
        <v>25</v>
      </c>
      <c r="P359" s="76">
        <v>15</v>
      </c>
      <c r="Q359" s="76">
        <v>75</v>
      </c>
      <c r="R359" s="323">
        <v>5</v>
      </c>
    </row>
    <row r="360" spans="1:18" ht="25.5" customHeight="1" thickBot="1" x14ac:dyDescent="0.25">
      <c r="A360" s="8"/>
      <c r="B360" s="453"/>
      <c r="C360" s="454"/>
      <c r="D360" s="454"/>
      <c r="E360" s="454"/>
      <c r="F360" s="454"/>
      <c r="G360" s="454"/>
      <c r="H360" s="454"/>
      <c r="I360" s="454"/>
      <c r="J360" s="454"/>
      <c r="K360" s="455"/>
      <c r="L360" s="63"/>
      <c r="M360" s="63"/>
      <c r="N360" s="63"/>
      <c r="O360" s="63"/>
      <c r="P360" s="63"/>
      <c r="R360" s="63"/>
    </row>
    <row r="361" spans="1:18" ht="13.5" thickBot="1" x14ac:dyDescent="0.25">
      <c r="A361" s="8"/>
      <c r="B361" s="63"/>
      <c r="C361" s="63"/>
      <c r="D361" s="8"/>
      <c r="E361" s="8"/>
      <c r="F361" s="8"/>
      <c r="G361" s="8"/>
      <c r="H361" s="8"/>
      <c r="I361" s="8"/>
      <c r="J361" s="8"/>
      <c r="K361" s="8"/>
      <c r="L361" s="364" t="s">
        <v>15</v>
      </c>
      <c r="M361" s="421"/>
      <c r="N361" s="421"/>
      <c r="O361" s="421"/>
      <c r="P361" s="433"/>
      <c r="Q361" s="434" t="s">
        <v>151</v>
      </c>
      <c r="R361" s="431" t="s">
        <v>172</v>
      </c>
    </row>
    <row r="362" spans="1:18" x14ac:dyDescent="0.2">
      <c r="A362" s="8"/>
      <c r="B362" s="330"/>
      <c r="C362" s="331" t="s">
        <v>171</v>
      </c>
      <c r="D362" s="330"/>
      <c r="E362" s="330"/>
      <c r="F362" s="330"/>
      <c r="G362" s="332"/>
      <c r="H362" s="332"/>
      <c r="I362" s="332"/>
      <c r="J362" s="332"/>
      <c r="K362" s="332"/>
      <c r="L362" s="435" t="s">
        <v>20</v>
      </c>
      <c r="M362" s="438" t="s">
        <v>159</v>
      </c>
      <c r="N362" s="438" t="s">
        <v>167</v>
      </c>
      <c r="O362" s="441" t="s">
        <v>156</v>
      </c>
      <c r="P362" s="444" t="s">
        <v>152</v>
      </c>
      <c r="Q362" s="427"/>
      <c r="R362" s="432"/>
    </row>
    <row r="363" spans="1:18" x14ac:dyDescent="0.2">
      <c r="A363" s="8"/>
      <c r="B363" s="449" t="s">
        <v>181</v>
      </c>
      <c r="C363" s="450"/>
      <c r="D363" s="450"/>
      <c r="E363" s="450"/>
      <c r="F363" s="450"/>
      <c r="G363" s="450"/>
      <c r="H363" s="450"/>
      <c r="I363" s="450"/>
      <c r="J363" s="450"/>
      <c r="K363" s="450"/>
      <c r="L363" s="436"/>
      <c r="M363" s="439"/>
      <c r="N363" s="439"/>
      <c r="O363" s="442"/>
      <c r="P363" s="445"/>
      <c r="Q363" s="427"/>
      <c r="R363" s="432"/>
    </row>
    <row r="364" spans="1:18" x14ac:dyDescent="0.2">
      <c r="A364" s="8"/>
      <c r="B364" s="451"/>
      <c r="C364" s="452"/>
      <c r="D364" s="452"/>
      <c r="E364" s="452"/>
      <c r="F364" s="452"/>
      <c r="G364" s="452"/>
      <c r="H364" s="452"/>
      <c r="I364" s="452"/>
      <c r="J364" s="452"/>
      <c r="K364" s="452"/>
      <c r="L364" s="436"/>
      <c r="M364" s="439"/>
      <c r="N364" s="439"/>
      <c r="O364" s="442"/>
      <c r="P364" s="445"/>
      <c r="Q364" s="427"/>
      <c r="R364" s="432"/>
    </row>
    <row r="365" spans="1:18" ht="13.5" thickBot="1" x14ac:dyDescent="0.25">
      <c r="A365" s="8"/>
      <c r="B365" s="451"/>
      <c r="C365" s="452"/>
      <c r="D365" s="452"/>
      <c r="E365" s="452"/>
      <c r="F365" s="452"/>
      <c r="G365" s="452"/>
      <c r="H365" s="452"/>
      <c r="I365" s="452"/>
      <c r="J365" s="452"/>
      <c r="K365" s="452"/>
      <c r="L365" s="437"/>
      <c r="M365" s="440"/>
      <c r="N365" s="440"/>
      <c r="O365" s="443"/>
      <c r="P365" s="445"/>
      <c r="Q365" s="427"/>
      <c r="R365" s="432"/>
    </row>
    <row r="366" spans="1:18" ht="13.5" thickBot="1" x14ac:dyDescent="0.25">
      <c r="A366" s="8"/>
      <c r="B366" s="451"/>
      <c r="C366" s="452"/>
      <c r="D366" s="452"/>
      <c r="E366" s="452"/>
      <c r="F366" s="452"/>
      <c r="G366" s="452"/>
      <c r="H366" s="452"/>
      <c r="I366" s="452"/>
      <c r="J366" s="452"/>
      <c r="K366" s="452"/>
      <c r="L366" s="80">
        <v>10</v>
      </c>
      <c r="M366" s="76"/>
      <c r="N366" s="76"/>
      <c r="O366" s="76">
        <v>15</v>
      </c>
      <c r="P366" s="76"/>
      <c r="Q366" s="76"/>
      <c r="R366" s="323">
        <v>1</v>
      </c>
    </row>
    <row r="367" spans="1:18" ht="30" customHeight="1" thickBot="1" x14ac:dyDescent="0.25">
      <c r="A367" s="8"/>
      <c r="B367" s="453"/>
      <c r="C367" s="454"/>
      <c r="D367" s="454"/>
      <c r="E367" s="454"/>
      <c r="F367" s="454"/>
      <c r="G367" s="454"/>
      <c r="H367" s="454"/>
      <c r="I367" s="454"/>
      <c r="J367" s="454"/>
      <c r="K367" s="455"/>
      <c r="L367" s="63"/>
      <c r="M367" s="63"/>
      <c r="N367" s="63"/>
      <c r="O367" s="63"/>
      <c r="P367" s="63"/>
      <c r="R367" s="63"/>
    </row>
    <row r="368" spans="1:18" ht="13.5" thickBot="1" x14ac:dyDescent="0.25">
      <c r="A368" s="8"/>
      <c r="B368" s="333"/>
      <c r="C368" s="333"/>
      <c r="D368" s="333"/>
      <c r="E368" s="333"/>
      <c r="F368" s="333"/>
      <c r="G368" s="333"/>
      <c r="H368" s="333"/>
      <c r="I368" s="333"/>
      <c r="J368" s="333"/>
      <c r="K368" s="333"/>
      <c r="L368" s="364" t="s">
        <v>15</v>
      </c>
      <c r="M368" s="421"/>
      <c r="N368" s="421"/>
      <c r="O368" s="421"/>
      <c r="P368" s="433"/>
      <c r="Q368" s="434" t="s">
        <v>151</v>
      </c>
      <c r="R368" s="431" t="s">
        <v>172</v>
      </c>
    </row>
    <row r="369" spans="1:18" x14ac:dyDescent="0.2">
      <c r="A369" s="8"/>
      <c r="B369" s="330"/>
      <c r="C369" s="331" t="s">
        <v>173</v>
      </c>
      <c r="D369" s="330"/>
      <c r="E369" s="330"/>
      <c r="F369" s="330"/>
      <c r="G369" s="332"/>
      <c r="H369" s="332"/>
      <c r="I369" s="332"/>
      <c r="J369" s="332"/>
      <c r="K369" s="332"/>
      <c r="L369" s="435" t="s">
        <v>20</v>
      </c>
      <c r="M369" s="438" t="s">
        <v>159</v>
      </c>
      <c r="N369" s="438" t="s">
        <v>167</v>
      </c>
      <c r="O369" s="441" t="s">
        <v>156</v>
      </c>
      <c r="P369" s="444" t="s">
        <v>152</v>
      </c>
      <c r="Q369" s="427"/>
      <c r="R369" s="432"/>
    </row>
    <row r="370" spans="1:18" x14ac:dyDescent="0.2">
      <c r="A370" s="8"/>
      <c r="B370" s="456" t="s">
        <v>182</v>
      </c>
      <c r="C370" s="457"/>
      <c r="D370" s="457"/>
      <c r="E370" s="457"/>
      <c r="F370" s="457"/>
      <c r="G370" s="457"/>
      <c r="H370" s="457"/>
      <c r="I370" s="457"/>
      <c r="J370" s="457"/>
      <c r="K370" s="457"/>
      <c r="L370" s="436"/>
      <c r="M370" s="439"/>
      <c r="N370" s="439"/>
      <c r="O370" s="442"/>
      <c r="P370" s="445"/>
      <c r="Q370" s="427"/>
      <c r="R370" s="432"/>
    </row>
    <row r="371" spans="1:18" x14ac:dyDescent="0.2">
      <c r="A371" s="8"/>
      <c r="B371" s="458"/>
      <c r="C371" s="459"/>
      <c r="D371" s="459"/>
      <c r="E371" s="459"/>
      <c r="F371" s="459"/>
      <c r="G371" s="459"/>
      <c r="H371" s="459"/>
      <c r="I371" s="459"/>
      <c r="J371" s="459"/>
      <c r="K371" s="459"/>
      <c r="L371" s="436"/>
      <c r="M371" s="439"/>
      <c r="N371" s="439"/>
      <c r="O371" s="442"/>
      <c r="P371" s="445"/>
      <c r="Q371" s="427"/>
      <c r="R371" s="432"/>
    </row>
    <row r="372" spans="1:18" ht="13.5" thickBot="1" x14ac:dyDescent="0.25">
      <c r="A372" s="8"/>
      <c r="B372" s="458"/>
      <c r="C372" s="459"/>
      <c r="D372" s="459"/>
      <c r="E372" s="459"/>
      <c r="F372" s="459"/>
      <c r="G372" s="459"/>
      <c r="H372" s="459"/>
      <c r="I372" s="459"/>
      <c r="J372" s="459"/>
      <c r="K372" s="459"/>
      <c r="L372" s="437"/>
      <c r="M372" s="440"/>
      <c r="N372" s="440"/>
      <c r="O372" s="443"/>
      <c r="P372" s="445"/>
      <c r="Q372" s="427"/>
      <c r="R372" s="432"/>
    </row>
    <row r="373" spans="1:18" ht="13.5" thickBot="1" x14ac:dyDescent="0.25">
      <c r="A373" s="8"/>
      <c r="B373" s="458"/>
      <c r="C373" s="459"/>
      <c r="D373" s="459"/>
      <c r="E373" s="459"/>
      <c r="F373" s="459"/>
      <c r="G373" s="459"/>
      <c r="H373" s="459"/>
      <c r="I373" s="459"/>
      <c r="J373" s="459"/>
      <c r="K373" s="459"/>
      <c r="L373" s="334">
        <v>10</v>
      </c>
      <c r="M373" s="335"/>
      <c r="N373" s="335"/>
      <c r="O373" s="335">
        <v>15</v>
      </c>
      <c r="P373" s="335">
        <v>15</v>
      </c>
      <c r="Q373" s="76">
        <v>35</v>
      </c>
      <c r="R373" s="323">
        <v>3</v>
      </c>
    </row>
    <row r="374" spans="1:18" ht="30" customHeight="1" x14ac:dyDescent="0.2">
      <c r="A374" s="8"/>
      <c r="B374" s="460"/>
      <c r="C374" s="461"/>
      <c r="D374" s="461"/>
      <c r="E374" s="461"/>
      <c r="F374" s="461"/>
      <c r="G374" s="461"/>
      <c r="H374" s="461"/>
      <c r="I374" s="461"/>
      <c r="J374" s="461"/>
      <c r="K374" s="462"/>
      <c r="L374" s="336"/>
      <c r="M374" s="336"/>
      <c r="N374" s="336"/>
      <c r="O374" s="336"/>
      <c r="P374" s="336"/>
      <c r="R374" s="63"/>
    </row>
  </sheetData>
  <mergeCells count="166">
    <mergeCell ref="Q368:Q372"/>
    <mergeCell ref="R368:R372"/>
    <mergeCell ref="L369:L372"/>
    <mergeCell ref="M369:M372"/>
    <mergeCell ref="N369:N372"/>
    <mergeCell ref="O369:O372"/>
    <mergeCell ref="P369:P372"/>
    <mergeCell ref="B363:K367"/>
    <mergeCell ref="B370:K374"/>
    <mergeCell ref="L368:P368"/>
    <mergeCell ref="B352:L353"/>
    <mergeCell ref="B350:L350"/>
    <mergeCell ref="B356:K360"/>
    <mergeCell ref="L354:P354"/>
    <mergeCell ref="Q354:Q358"/>
    <mergeCell ref="L355:L358"/>
    <mergeCell ref="M355:M358"/>
    <mergeCell ref="N355:N358"/>
    <mergeCell ref="O355:O358"/>
    <mergeCell ref="P355:P358"/>
    <mergeCell ref="R354:R358"/>
    <mergeCell ref="L361:P361"/>
    <mergeCell ref="Q361:Q365"/>
    <mergeCell ref="R361:R365"/>
    <mergeCell ref="L362:L365"/>
    <mergeCell ref="M362:M365"/>
    <mergeCell ref="N362:N365"/>
    <mergeCell ref="O362:O365"/>
    <mergeCell ref="P362:P365"/>
    <mergeCell ref="B344:K347"/>
    <mergeCell ref="D4:F4"/>
    <mergeCell ref="J4:P4"/>
    <mergeCell ref="A81:B81"/>
    <mergeCell ref="A85:B85"/>
    <mergeCell ref="D324:E324"/>
    <mergeCell ref="A86:B86"/>
    <mergeCell ref="A203:B203"/>
    <mergeCell ref="A123:B123"/>
    <mergeCell ref="P127:P131"/>
    <mergeCell ref="A82:B82"/>
    <mergeCell ref="A302:B302"/>
    <mergeCell ref="K295:O295"/>
    <mergeCell ref="P295:P299"/>
    <mergeCell ref="E295:E299"/>
    <mergeCell ref="D294:F294"/>
    <mergeCell ref="A284:B284"/>
    <mergeCell ref="A285:B285"/>
    <mergeCell ref="B249:D249"/>
    <mergeCell ref="J250:P250"/>
    <mergeCell ref="D250:F250"/>
    <mergeCell ref="J206:P206"/>
    <mergeCell ref="P207:P211"/>
    <mergeCell ref="A242:B242"/>
    <mergeCell ref="A161:B161"/>
    <mergeCell ref="J168:P168"/>
    <mergeCell ref="O252:O255"/>
    <mergeCell ref="K170:K173"/>
    <mergeCell ref="A165:B165"/>
    <mergeCell ref="A247:B247"/>
    <mergeCell ref="A243:B243"/>
    <mergeCell ref="K251:O251"/>
    <mergeCell ref="E251:E255"/>
    <mergeCell ref="E169:E173"/>
    <mergeCell ref="F169:F173"/>
    <mergeCell ref="P169:P173"/>
    <mergeCell ref="K252:K255"/>
    <mergeCell ref="D168:F168"/>
    <mergeCell ref="L252:L255"/>
    <mergeCell ref="F207:F211"/>
    <mergeCell ref="B205:D205"/>
    <mergeCell ref="K207:O207"/>
    <mergeCell ref="D206:F206"/>
    <mergeCell ref="K208:K211"/>
    <mergeCell ref="L208:L211"/>
    <mergeCell ref="J336:L336"/>
    <mergeCell ref="F324:G324"/>
    <mergeCell ref="M208:M211"/>
    <mergeCell ref="A160:B160"/>
    <mergeCell ref="F127:F131"/>
    <mergeCell ref="D126:F126"/>
    <mergeCell ref="K5:O5"/>
    <mergeCell ref="A40:B40"/>
    <mergeCell ref="B42:Q42"/>
    <mergeCell ref="B43:Q43"/>
    <mergeCell ref="A41:B41"/>
    <mergeCell ref="F5:F9"/>
    <mergeCell ref="K6:K9"/>
    <mergeCell ref="M6:M9"/>
    <mergeCell ref="N6:N9"/>
    <mergeCell ref="E5:E9"/>
    <mergeCell ref="P5:P9"/>
    <mergeCell ref="K127:O127"/>
    <mergeCell ref="J89:P89"/>
    <mergeCell ref="N208:N211"/>
    <mergeCell ref="O208:O211"/>
    <mergeCell ref="E207:E211"/>
    <mergeCell ref="A164:B164"/>
    <mergeCell ref="K169:O169"/>
    <mergeCell ref="M296:M299"/>
    <mergeCell ref="N296:N299"/>
    <mergeCell ref="P251:P255"/>
    <mergeCell ref="A246:B246"/>
    <mergeCell ref="C338:Q338"/>
    <mergeCell ref="C339:Q339"/>
    <mergeCell ref="B340:Q342"/>
    <mergeCell ref="A289:B289"/>
    <mergeCell ref="F295:F299"/>
    <mergeCell ref="F251:F255"/>
    <mergeCell ref="B291:H292"/>
    <mergeCell ref="J294:P294"/>
    <mergeCell ref="A301:B301"/>
    <mergeCell ref="A300:B300"/>
    <mergeCell ref="M252:M255"/>
    <mergeCell ref="N252:N255"/>
    <mergeCell ref="A288:B288"/>
    <mergeCell ref="I337:L337"/>
    <mergeCell ref="J331:L331"/>
    <mergeCell ref="J332:L332"/>
    <mergeCell ref="J333:L333"/>
    <mergeCell ref="J334:L334"/>
    <mergeCell ref="I327:L327"/>
    <mergeCell ref="J335:L335"/>
    <mergeCell ref="J126:P126"/>
    <mergeCell ref="O128:O131"/>
    <mergeCell ref="L6:L9"/>
    <mergeCell ref="O6:O9"/>
    <mergeCell ref="K49:K52"/>
    <mergeCell ref="L49:L52"/>
    <mergeCell ref="M49:M52"/>
    <mergeCell ref="N49:N52"/>
    <mergeCell ref="O49:O52"/>
    <mergeCell ref="B44:Q44"/>
    <mergeCell ref="E48:E52"/>
    <mergeCell ref="D47:F47"/>
    <mergeCell ref="J47:P47"/>
    <mergeCell ref="B46:D46"/>
    <mergeCell ref="F48:F52"/>
    <mergeCell ref="A122:B122"/>
    <mergeCell ref="N91:N94"/>
    <mergeCell ref="O91:O94"/>
    <mergeCell ref="K128:K131"/>
    <mergeCell ref="L128:L131"/>
    <mergeCell ref="O296:O299"/>
    <mergeCell ref="P48:P52"/>
    <mergeCell ref="A202:B202"/>
    <mergeCell ref="C45:Q45"/>
    <mergeCell ref="K91:K94"/>
    <mergeCell ref="L91:L94"/>
    <mergeCell ref="M91:M94"/>
    <mergeCell ref="K48:O48"/>
    <mergeCell ref="L170:L173"/>
    <mergeCell ref="M170:M173"/>
    <mergeCell ref="N170:N173"/>
    <mergeCell ref="O170:O173"/>
    <mergeCell ref="K90:O90"/>
    <mergeCell ref="P90:P94"/>
    <mergeCell ref="E127:E131"/>
    <mergeCell ref="B125:D125"/>
    <mergeCell ref="B167:D167"/>
    <mergeCell ref="D89:F89"/>
    <mergeCell ref="M128:M131"/>
    <mergeCell ref="N128:N131"/>
    <mergeCell ref="E90:E94"/>
    <mergeCell ref="F90:F94"/>
    <mergeCell ref="K296:K299"/>
    <mergeCell ref="L296:L299"/>
  </mergeCells>
  <phoneticPr fontId="9" type="noConversion"/>
  <printOptions horizontalCentered="1"/>
  <pageMargins left="0.7" right="0.7" top="0.75" bottom="0.75" header="0.3" footer="0.3"/>
  <pageSetup paperSize="9" scale="73" fitToHeight="0" orientation="landscape" r:id="rId1"/>
  <headerFooter alignWithMargins="0">
    <oddFooter>&amp;CStrona &amp;P z &amp;N</oddFooter>
  </headerFooter>
  <rowBreaks count="9" manualBreakCount="9">
    <brk id="45" max="17" man="1"/>
    <brk id="87" max="17" man="1"/>
    <brk id="124" max="17" man="1"/>
    <brk id="166" max="17" man="1"/>
    <brk id="204" max="17" man="1"/>
    <brk id="248" max="17" man="1"/>
    <brk id="289" max="17" man="1"/>
    <brk id="322" max="17" man="1"/>
    <brk id="348" max="1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4865FE6A2BB0D41BD550639028B4892" ma:contentTypeVersion="4" ma:contentTypeDescription="Utwórz nowy dokument." ma:contentTypeScope="" ma:versionID="12a3e1ee61b39551febca0ce369e62a2">
  <xsd:schema xmlns:xsd="http://www.w3.org/2001/XMLSchema" xmlns:xs="http://www.w3.org/2001/XMLSchema" xmlns:p="http://schemas.microsoft.com/office/2006/metadata/properties" xmlns:ns2="9b54b6bc-d050-4f62-93d0-d8d494cbc3d6" targetNamespace="http://schemas.microsoft.com/office/2006/metadata/properties" ma:root="true" ma:fieldsID="419063ad1ee9e4c6ce0f5f483f15fba6" ns2:_="">
    <xsd:import namespace="9b54b6bc-d050-4f62-93d0-d8d494cbc3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54b6bc-d050-4f62-93d0-d8d494cbc3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12BFE7B-F33A-4BE4-84DF-ED6CC5AE2C5B}"/>
</file>

<file path=customXml/itemProps2.xml><?xml version="1.0" encoding="utf-8"?>
<ds:datastoreItem xmlns:ds="http://schemas.openxmlformats.org/officeDocument/2006/customXml" ds:itemID="{80418576-4EB1-4635-84D5-533A33506288}"/>
</file>

<file path=customXml/itemProps3.xml><?xml version="1.0" encoding="utf-8"?>
<ds:datastoreItem xmlns:ds="http://schemas.openxmlformats.org/officeDocument/2006/customXml" ds:itemID="{9EBB9131-AD52-4F9C-9CA0-30D987E745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PLAN Budownictwo</vt:lpstr>
      <vt:lpstr>'PLAN Budownictwo'!Obszar_wydruku</vt:lpstr>
    </vt:vector>
  </TitlesOfParts>
  <Company>UWM-WGiGP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Radosław Wiśniewski</dc:creator>
  <cp:lastModifiedBy>prof. nzw. dr hab. Andrzej Borusiewicz</cp:lastModifiedBy>
  <cp:lastPrinted>2021-08-18T11:26:33Z</cp:lastPrinted>
  <dcterms:created xsi:type="dcterms:W3CDTF">2011-01-21T15:27:40Z</dcterms:created>
  <dcterms:modified xsi:type="dcterms:W3CDTF">2024-09-23T08:48:00Z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0x010100B4865FE6A2BB0D41BD550639028B4892</vt:lpwstr>
  </property>
</Properties>
</file>